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xl/ctrlProps/ctrlProp4.xml" ContentType="application/vnd.ms-excel.controlproperties+xml"/>
  <Override PartName="/docProps/app.xml" ContentType="application/vnd.openxmlformats-officedocument.extended-properties+xml"/>
  <Override PartName="/xl/ctrlProps/ctrlProp3.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cdss-my.sharepoint.com/personal/danielle_morris_dss_ca_gov/Documents/Signature/"/>
    </mc:Choice>
  </mc:AlternateContent>
  <xr:revisionPtr revIDLastSave="0" documentId="8_{24A449D9-B62E-4DA8-9EB8-CF08B328F6B2}" xr6:coauthVersionLast="46" xr6:coauthVersionMax="46" xr10:uidLastSave="{00000000-0000-0000-0000-000000000000}"/>
  <bookViews>
    <workbookView xWindow="338" yWindow="338" windowWidth="15547" windowHeight="9742" tabRatio="679" xr2:uid="{00000000-000D-0000-FFFF-FFFF00000000}"/>
  </bookViews>
  <sheets>
    <sheet name="Instructions" sheetId="22" r:id="rId1"/>
    <sheet name="Calculator" sheetId="14" r:id="rId2"/>
    <sheet name="Q1" sheetId="39" r:id="rId3"/>
    <sheet name="Q1 Expense Detail" sheetId="6" r:id="rId4"/>
    <sheet name="Q2" sheetId="44" r:id="rId5"/>
    <sheet name="Q2 Expense Detail" sheetId="49" r:id="rId6"/>
    <sheet name="Q3" sheetId="45" r:id="rId7"/>
    <sheet name="Q3 Expense Detail" sheetId="50" r:id="rId8"/>
    <sheet name="Q4" sheetId="46" r:id="rId9"/>
    <sheet name="Q4 Expense Detail" sheetId="51" r:id="rId10"/>
    <sheet name="Rate Averages" sheetId="48" r:id="rId11"/>
    <sheet name="Fund Source Totals" sheetId="43" r:id="rId12"/>
    <sheet name="Funding Sources" sheetId="12" state="hidden" r:id="rId13"/>
  </sheets>
  <definedNames>
    <definedName name="_xlnm.Print_Area" localSheetId="2">'Q1'!$A$1:$M$78</definedName>
    <definedName name="_xlnm.Print_Area" localSheetId="4">'Q2'!$A$1:$M$78</definedName>
    <definedName name="_xlnm.Print_Area" localSheetId="6">'Q3'!$A$1:$M$78</definedName>
    <definedName name="_xlnm.Print_Area" localSheetId="8">'Q4'!$A$1:$M$78</definedName>
  </definedNames>
  <calcPr calcId="191029" fullPrecision="0"/>
  <customWorkbookViews>
    <customWorkbookView name="Danielle Koke - Personal View" guid="{0CB46D11-EA27-4EBC-8D8F-1DAE622FB013}" mergeInterval="0" personalView="1" maximized="1" xWindow="-8" yWindow="-8" windowWidth="1696" windowHeight="1026" activeSheetId="1"/>
    <customWorkbookView name="Sonja Washburn - Personal View" guid="{843C8246-71B4-4035-B74C-FDA0D21A7323}" mergeInterval="0" personalView="1" xWindow="33" yWindow="120" windowWidth="1551" windowHeight="871" activeSheetId="5"/>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7" i="39" l="1"/>
  <c r="E42" i="39"/>
  <c r="G42" i="39" s="1"/>
  <c r="G68" i="6" l="1"/>
  <c r="G72" i="6" s="1"/>
  <c r="F68" i="6"/>
  <c r="E68" i="6"/>
  <c r="E72" i="6" s="1"/>
  <c r="G68" i="49"/>
  <c r="F68" i="49"/>
  <c r="E68" i="49"/>
  <c r="G68" i="51"/>
  <c r="G72" i="51" s="1"/>
  <c r="F68" i="51"/>
  <c r="F72" i="51" s="1"/>
  <c r="E68" i="51"/>
  <c r="F68" i="50"/>
  <c r="G68" i="50"/>
  <c r="G72" i="50" s="1"/>
  <c r="E68" i="50"/>
  <c r="H67" i="51"/>
  <c r="H67" i="50"/>
  <c r="H67" i="49"/>
  <c r="H66" i="6"/>
  <c r="D19" i="39"/>
  <c r="H66" i="51"/>
  <c r="H65" i="51"/>
  <c r="G62" i="51"/>
  <c r="O35" i="48" s="1"/>
  <c r="F62" i="51"/>
  <c r="N35" i="48" s="1"/>
  <c r="E62" i="51"/>
  <c r="H61" i="51"/>
  <c r="H60" i="51"/>
  <c r="H59" i="51"/>
  <c r="H58" i="51"/>
  <c r="H57" i="51"/>
  <c r="H56" i="51"/>
  <c r="G54" i="51"/>
  <c r="O20" i="48" s="1"/>
  <c r="F54" i="51"/>
  <c r="E54" i="51"/>
  <c r="H53" i="51"/>
  <c r="H51" i="51"/>
  <c r="H50" i="51"/>
  <c r="G47" i="51"/>
  <c r="F47" i="51"/>
  <c r="E47" i="51"/>
  <c r="H46" i="51"/>
  <c r="H44" i="51"/>
  <c r="H42" i="51"/>
  <c r="H40" i="51"/>
  <c r="H38" i="51"/>
  <c r="H37" i="51"/>
  <c r="H36" i="51"/>
  <c r="H35" i="51"/>
  <c r="H33" i="51"/>
  <c r="H31" i="51"/>
  <c r="H29" i="51"/>
  <c r="H28" i="51"/>
  <c r="H27" i="51"/>
  <c r="H26" i="51"/>
  <c r="H25" i="51"/>
  <c r="H24" i="51"/>
  <c r="H23" i="51"/>
  <c r="H22" i="51"/>
  <c r="H21" i="51"/>
  <c r="H20" i="51"/>
  <c r="H19" i="51"/>
  <c r="H18" i="51"/>
  <c r="G15" i="51"/>
  <c r="F15" i="51"/>
  <c r="E15" i="51"/>
  <c r="E48" i="51" s="1"/>
  <c r="E70" i="51" s="1"/>
  <c r="H14" i="51"/>
  <c r="H13" i="51"/>
  <c r="H12" i="51"/>
  <c r="H11" i="51"/>
  <c r="H10" i="51"/>
  <c r="H9" i="51"/>
  <c r="H8" i="51"/>
  <c r="F72" i="50"/>
  <c r="H66" i="50"/>
  <c r="H19" i="45" s="1"/>
  <c r="H65" i="50"/>
  <c r="G62" i="50"/>
  <c r="L35" i="48" s="1"/>
  <c r="F62" i="50"/>
  <c r="K35" i="48" s="1"/>
  <c r="E62" i="50"/>
  <c r="H61" i="50"/>
  <c r="H60" i="50"/>
  <c r="H59" i="50"/>
  <c r="H58" i="50"/>
  <c r="H57" i="50"/>
  <c r="H56" i="50"/>
  <c r="G54" i="50"/>
  <c r="L20" i="48" s="1"/>
  <c r="F54" i="50"/>
  <c r="E54" i="50"/>
  <c r="H53" i="50"/>
  <c r="H51" i="50"/>
  <c r="H50" i="50"/>
  <c r="G47" i="50"/>
  <c r="F47" i="50"/>
  <c r="E47" i="50"/>
  <c r="H46" i="50"/>
  <c r="H44" i="50"/>
  <c r="H42" i="50"/>
  <c r="H40" i="50"/>
  <c r="H38" i="50"/>
  <c r="H37" i="50"/>
  <c r="H36" i="50"/>
  <c r="H35" i="50"/>
  <c r="H33" i="50"/>
  <c r="H31" i="50"/>
  <c r="H29" i="50"/>
  <c r="H28" i="50"/>
  <c r="H27" i="50"/>
  <c r="H26" i="50"/>
  <c r="H25" i="50"/>
  <c r="H24" i="50"/>
  <c r="H23" i="50"/>
  <c r="H22" i="50"/>
  <c r="H21" i="50"/>
  <c r="H20" i="50"/>
  <c r="H19" i="50"/>
  <c r="H18" i="50"/>
  <c r="G15" i="50"/>
  <c r="F15" i="50"/>
  <c r="E15" i="50"/>
  <c r="E48" i="50" s="1"/>
  <c r="E70" i="50" s="1"/>
  <c r="H14" i="50"/>
  <c r="H13" i="50"/>
  <c r="H12" i="50"/>
  <c r="H11" i="50"/>
  <c r="H10" i="50"/>
  <c r="H9" i="50"/>
  <c r="H8" i="50"/>
  <c r="G72" i="49"/>
  <c r="F72" i="49"/>
  <c r="H68" i="49"/>
  <c r="H66" i="49"/>
  <c r="H65" i="49"/>
  <c r="G62" i="49"/>
  <c r="I35" i="48" s="1"/>
  <c r="F62" i="49"/>
  <c r="H35" i="48" s="1"/>
  <c r="E62" i="49"/>
  <c r="H61" i="49"/>
  <c r="H60" i="49"/>
  <c r="H59" i="49"/>
  <c r="H58" i="49"/>
  <c r="H57" i="49"/>
  <c r="H56" i="49"/>
  <c r="G54" i="49"/>
  <c r="I20" i="48" s="1"/>
  <c r="F54" i="49"/>
  <c r="E54" i="49"/>
  <c r="G20" i="48" s="1"/>
  <c r="H53" i="49"/>
  <c r="H51" i="49"/>
  <c r="H50" i="49"/>
  <c r="G47" i="49"/>
  <c r="F47" i="49"/>
  <c r="E47" i="49"/>
  <c r="H46" i="49"/>
  <c r="H44" i="49"/>
  <c r="H42" i="49"/>
  <c r="H40" i="49"/>
  <c r="H38" i="49"/>
  <c r="H37" i="49"/>
  <c r="H36" i="49"/>
  <c r="H35" i="49"/>
  <c r="H33" i="49"/>
  <c r="H31" i="49"/>
  <c r="H29" i="49"/>
  <c r="H28" i="49"/>
  <c r="H27" i="49"/>
  <c r="H26" i="49"/>
  <c r="H25" i="49"/>
  <c r="H24" i="49"/>
  <c r="H23" i="49"/>
  <c r="H22" i="49"/>
  <c r="H21" i="49"/>
  <c r="H20" i="49"/>
  <c r="H19" i="49"/>
  <c r="H18" i="49"/>
  <c r="G15" i="49"/>
  <c r="F15" i="49"/>
  <c r="E15" i="49"/>
  <c r="E48" i="49" s="1"/>
  <c r="E70" i="49" s="1"/>
  <c r="H14" i="49"/>
  <c r="H13" i="49"/>
  <c r="H12" i="49"/>
  <c r="H11" i="49"/>
  <c r="H10" i="49"/>
  <c r="H9" i="49"/>
  <c r="H8" i="49"/>
  <c r="E54" i="6"/>
  <c r="E62" i="6"/>
  <c r="D35" i="48" s="1"/>
  <c r="E47" i="6"/>
  <c r="E48" i="6" s="1"/>
  <c r="D5" i="48" s="1"/>
  <c r="E15" i="6"/>
  <c r="F72" i="6"/>
  <c r="G48" i="51" l="1"/>
  <c r="G70" i="51" s="1"/>
  <c r="H19" i="46"/>
  <c r="G48" i="49"/>
  <c r="G70" i="49" s="1"/>
  <c r="M5" i="48"/>
  <c r="H62" i="51"/>
  <c r="M35" i="48"/>
  <c r="J5" i="48"/>
  <c r="O5" i="48"/>
  <c r="E63" i="6"/>
  <c r="H62" i="49"/>
  <c r="G35" i="48"/>
  <c r="H15" i="49"/>
  <c r="F48" i="50"/>
  <c r="H15" i="51"/>
  <c r="G5" i="48"/>
  <c r="H62" i="50"/>
  <c r="J35" i="48"/>
  <c r="F48" i="49"/>
  <c r="G48" i="50"/>
  <c r="F48" i="51"/>
  <c r="I5" i="48"/>
  <c r="F63" i="49"/>
  <c r="F71" i="49" s="1"/>
  <c r="H20" i="48"/>
  <c r="H19" i="44"/>
  <c r="G63" i="50"/>
  <c r="G71" i="50" s="1"/>
  <c r="H68" i="50"/>
  <c r="G63" i="51"/>
  <c r="G71" i="51" s="1"/>
  <c r="F63" i="51"/>
  <c r="F71" i="51" s="1"/>
  <c r="N20" i="48"/>
  <c r="H54" i="51"/>
  <c r="M20" i="48"/>
  <c r="H54" i="50"/>
  <c r="J20" i="48"/>
  <c r="F63" i="50"/>
  <c r="F71" i="50" s="1"/>
  <c r="K20" i="48"/>
  <c r="H68" i="51"/>
  <c r="G63" i="49"/>
  <c r="G71" i="49" s="1"/>
  <c r="H54" i="49"/>
  <c r="D20" i="48"/>
  <c r="H47" i="51"/>
  <c r="H48" i="51" s="1"/>
  <c r="H47" i="50"/>
  <c r="H15" i="50"/>
  <c r="H47" i="49"/>
  <c r="H68" i="6"/>
  <c r="G73" i="51"/>
  <c r="E63" i="51"/>
  <c r="E72" i="51"/>
  <c r="H72" i="51" s="1"/>
  <c r="H48" i="50"/>
  <c r="E72" i="50"/>
  <c r="H72" i="50" s="1"/>
  <c r="E63" i="50"/>
  <c r="G73" i="49"/>
  <c r="E72" i="49"/>
  <c r="H72" i="49" s="1"/>
  <c r="E63" i="49"/>
  <c r="F15" i="6"/>
  <c r="G15" i="6"/>
  <c r="H14" i="6"/>
  <c r="F54" i="6"/>
  <c r="E20" i="48" s="1"/>
  <c r="G54" i="6"/>
  <c r="F20" i="48" s="1"/>
  <c r="H53" i="6"/>
  <c r="F47" i="6"/>
  <c r="G47" i="6"/>
  <c r="H46" i="6"/>
  <c r="H67" i="6"/>
  <c r="H19" i="39" s="1"/>
  <c r="H65" i="6"/>
  <c r="F62" i="6"/>
  <c r="E35" i="48" s="1"/>
  <c r="G62" i="6"/>
  <c r="F35" i="48" s="1"/>
  <c r="H84" i="49"/>
  <c r="H79" i="49"/>
  <c r="H78" i="49"/>
  <c r="H77" i="49"/>
  <c r="H86" i="6"/>
  <c r="H85" i="6"/>
  <c r="H84" i="6"/>
  <c r="H79" i="6"/>
  <c r="H78" i="6"/>
  <c r="H77" i="6"/>
  <c r="H56" i="6"/>
  <c r="H50" i="6"/>
  <c r="H35" i="6"/>
  <c r="H48" i="49" l="1"/>
  <c r="F70" i="49"/>
  <c r="H5" i="48"/>
  <c r="F70" i="51"/>
  <c r="N5" i="48"/>
  <c r="G70" i="50"/>
  <c r="G73" i="50" s="1"/>
  <c r="L5" i="48"/>
  <c r="F70" i="50"/>
  <c r="K5" i="48"/>
  <c r="H63" i="51"/>
  <c r="G19" i="46" s="1"/>
  <c r="E71" i="51"/>
  <c r="H63" i="50"/>
  <c r="G19" i="45" s="1"/>
  <c r="E71" i="50"/>
  <c r="E71" i="49"/>
  <c r="H63" i="49"/>
  <c r="G19" i="44" s="1"/>
  <c r="H44" i="6"/>
  <c r="H70" i="50" l="1"/>
  <c r="F73" i="50"/>
  <c r="H70" i="49"/>
  <c r="F73" i="49"/>
  <c r="F73" i="51"/>
  <c r="H70" i="51"/>
  <c r="H71" i="51"/>
  <c r="H73" i="51" s="1"/>
  <c r="E73" i="51"/>
  <c r="H71" i="50"/>
  <c r="H73" i="50" s="1"/>
  <c r="E73" i="50"/>
  <c r="H71" i="49"/>
  <c r="H73" i="49" s="1"/>
  <c r="E73" i="49"/>
  <c r="L36" i="14"/>
  <c r="I36" i="14"/>
  <c r="F36" i="14"/>
  <c r="C36" i="14"/>
  <c r="O35" i="14"/>
  <c r="O34" i="14"/>
  <c r="O33" i="14"/>
  <c r="L28" i="14"/>
  <c r="I28" i="14"/>
  <c r="F28" i="14"/>
  <c r="C28" i="14"/>
  <c r="O27" i="14"/>
  <c r="O26" i="14"/>
  <c r="O25" i="14"/>
  <c r="L20" i="14"/>
  <c r="I20" i="14"/>
  <c r="F20" i="14"/>
  <c r="C20" i="14"/>
  <c r="O19" i="14"/>
  <c r="O18" i="14"/>
  <c r="O17" i="14"/>
  <c r="L12" i="14"/>
  <c r="I12" i="14"/>
  <c r="F12" i="14"/>
  <c r="C12" i="14"/>
  <c r="O11" i="14"/>
  <c r="O10" i="14"/>
  <c r="O9" i="14"/>
  <c r="G47" i="39"/>
  <c r="O36" i="14" l="1"/>
  <c r="F39" i="14"/>
  <c r="I39" i="14"/>
  <c r="O28" i="14"/>
  <c r="L39" i="14"/>
  <c r="O20" i="14"/>
  <c r="C39" i="14"/>
  <c r="O12" i="14"/>
  <c r="E36" i="48"/>
  <c r="F36" i="48" s="1"/>
  <c r="G36" i="48" s="1"/>
  <c r="H36" i="48" s="1"/>
  <c r="I36" i="48" s="1"/>
  <c r="J36" i="48" s="1"/>
  <c r="K36" i="48" s="1"/>
  <c r="L36" i="48" s="1"/>
  <c r="M36" i="48" s="1"/>
  <c r="N36" i="48" s="1"/>
  <c r="O36" i="48" s="1"/>
  <c r="E21" i="48"/>
  <c r="F21" i="48" s="1"/>
  <c r="G21" i="48" s="1"/>
  <c r="H21" i="48" s="1"/>
  <c r="I21" i="48" s="1"/>
  <c r="J21" i="48" s="1"/>
  <c r="K21" i="48" s="1"/>
  <c r="L21" i="48" s="1"/>
  <c r="M21" i="48" s="1"/>
  <c r="N21" i="48" s="1"/>
  <c r="O21" i="48" s="1"/>
  <c r="E6" i="48"/>
  <c r="F6" i="48" s="1"/>
  <c r="G6" i="48" s="1"/>
  <c r="H6" i="48" s="1"/>
  <c r="I6" i="48" s="1"/>
  <c r="J6" i="48" s="1"/>
  <c r="K6" i="48" s="1"/>
  <c r="L6" i="48" s="1"/>
  <c r="M6" i="48" s="1"/>
  <c r="N6" i="48" s="1"/>
  <c r="O6" i="48" s="1"/>
  <c r="H92" i="51"/>
  <c r="H92" i="50"/>
  <c r="H92" i="49"/>
  <c r="G93" i="51"/>
  <c r="F93" i="51"/>
  <c r="E93" i="51"/>
  <c r="G88" i="51"/>
  <c r="F88" i="51"/>
  <c r="E88" i="51"/>
  <c r="G93" i="50"/>
  <c r="F93" i="50"/>
  <c r="E93" i="50"/>
  <c r="G88" i="50"/>
  <c r="F88" i="50"/>
  <c r="E88" i="50"/>
  <c r="G93" i="49"/>
  <c r="F93" i="49"/>
  <c r="E93" i="49"/>
  <c r="G88" i="49"/>
  <c r="F88" i="49"/>
  <c r="E88" i="49"/>
  <c r="H88" i="51" l="1"/>
  <c r="H88" i="50"/>
  <c r="O39" i="14"/>
  <c r="H88" i="49"/>
  <c r="H93" i="49"/>
  <c r="H93" i="50"/>
  <c r="H93" i="51"/>
  <c r="G53" i="46" l="1"/>
  <c r="H79" i="51"/>
  <c r="H80" i="51"/>
  <c r="H84" i="51"/>
  <c r="H85" i="51"/>
  <c r="H86" i="51"/>
  <c r="H87" i="51"/>
  <c r="H77" i="50"/>
  <c r="H78" i="50"/>
  <c r="H79" i="50"/>
  <c r="H87" i="6"/>
  <c r="G42" i="46" l="1"/>
  <c r="E42" i="46"/>
  <c r="G42" i="45"/>
  <c r="E42" i="45"/>
  <c r="E42" i="44"/>
  <c r="G47" i="46"/>
  <c r="E47" i="46"/>
  <c r="G47" i="45"/>
  <c r="E47" i="45"/>
  <c r="E47" i="44"/>
  <c r="I47" i="46"/>
  <c r="I42" i="46"/>
  <c r="I47" i="45"/>
  <c r="I42" i="45"/>
  <c r="I47" i="44"/>
  <c r="G47" i="44" s="1"/>
  <c r="I42" i="44"/>
  <c r="G42" i="44" l="1"/>
  <c r="H77" i="51"/>
  <c r="H78" i="51"/>
  <c r="F81" i="51"/>
  <c r="G81" i="51"/>
  <c r="E81" i="51"/>
  <c r="F81" i="50"/>
  <c r="G81" i="50"/>
  <c r="E81" i="50"/>
  <c r="F81" i="49"/>
  <c r="G81" i="49"/>
  <c r="E81" i="49"/>
  <c r="F81" i="6"/>
  <c r="G81" i="6"/>
  <c r="E81" i="6"/>
  <c r="H76" i="51"/>
  <c r="B3" i="51"/>
  <c r="H87" i="50"/>
  <c r="H86" i="50"/>
  <c r="H85" i="50"/>
  <c r="H84" i="50"/>
  <c r="H80" i="50"/>
  <c r="H76" i="50"/>
  <c r="B3" i="50"/>
  <c r="H87" i="49"/>
  <c r="H86" i="49"/>
  <c r="H85" i="49"/>
  <c r="H80" i="49"/>
  <c r="H76" i="49"/>
  <c r="B3" i="49"/>
  <c r="H81" i="51" l="1"/>
  <c r="C54" i="46" s="1"/>
  <c r="H81" i="49"/>
  <c r="C54" i="44" s="1"/>
  <c r="H81" i="6"/>
  <c r="C54" i="39" s="1"/>
  <c r="H81" i="50"/>
  <c r="C54" i="45" s="1"/>
  <c r="E20" i="43" l="1"/>
  <c r="C20" i="43"/>
  <c r="K36" i="39" l="1"/>
  <c r="G53" i="44" l="1"/>
  <c r="G53" i="45"/>
  <c r="D20" i="43" l="1"/>
  <c r="F49" i="39" l="1"/>
  <c r="G93" i="6" l="1"/>
  <c r="F93" i="6"/>
  <c r="E93" i="6"/>
  <c r="H92" i="6"/>
  <c r="H93" i="6" l="1"/>
  <c r="P20" i="48" l="1"/>
  <c r="H94" i="6"/>
  <c r="C49" i="39"/>
  <c r="D49" i="39" s="1"/>
  <c r="G48" i="6"/>
  <c r="F5" i="48" s="1"/>
  <c r="F48" i="6"/>
  <c r="E5" i="48" s="1"/>
  <c r="H54" i="6"/>
  <c r="F63" i="6"/>
  <c r="F71" i="6" s="1"/>
  <c r="H62" i="6"/>
  <c r="G63" i="6"/>
  <c r="G71" i="6" s="1"/>
  <c r="E71" i="6"/>
  <c r="H43" i="48"/>
  <c r="H28" i="48"/>
  <c r="H71" i="6" l="1"/>
  <c r="E70" i="6"/>
  <c r="E73" i="6" s="1"/>
  <c r="P5" i="48"/>
  <c r="E49" i="39"/>
  <c r="H49" i="39" s="1"/>
  <c r="I49" i="39"/>
  <c r="F49" i="44" s="1"/>
  <c r="H94" i="49" s="1"/>
  <c r="C49" i="44" s="1"/>
  <c r="B27" i="43"/>
  <c r="G49" i="39"/>
  <c r="H63" i="6"/>
  <c r="G19" i="39" s="1"/>
  <c r="G44" i="48"/>
  <c r="F44" i="48"/>
  <c r="E44" i="48"/>
  <c r="G29" i="48"/>
  <c r="F29" i="48"/>
  <c r="E29" i="48"/>
  <c r="H13" i="48"/>
  <c r="G14" i="48"/>
  <c r="E14" i="48"/>
  <c r="D42" i="48"/>
  <c r="D41" i="48"/>
  <c r="P35" i="48"/>
  <c r="P1" i="48"/>
  <c r="B28" i="43" l="1"/>
  <c r="E49" i="44"/>
  <c r="C28" i="43" s="1"/>
  <c r="D49" i="44"/>
  <c r="C27" i="43" s="1"/>
  <c r="I49" i="44"/>
  <c r="F49" i="45" s="1"/>
  <c r="H94" i="50" s="1"/>
  <c r="H49" i="44" l="1"/>
  <c r="G49" i="44"/>
  <c r="H41" i="48"/>
  <c r="H42" i="48" l="1"/>
  <c r="H26" i="48"/>
  <c r="H11" i="48"/>
  <c r="F14" i="48" l="1"/>
  <c r="H12" i="48"/>
  <c r="H27" i="48"/>
  <c r="G4" i="48"/>
  <c r="G7" i="48" l="1"/>
  <c r="G34" i="48"/>
  <c r="G37" i="48" s="1"/>
  <c r="G19" i="48"/>
  <c r="G22" i="48" s="1"/>
  <c r="H61" i="6"/>
  <c r="H60" i="6"/>
  <c r="M4" i="48" l="1"/>
  <c r="M19" i="48" s="1"/>
  <c r="M22" i="48" s="1"/>
  <c r="N4" i="48"/>
  <c r="N19" i="48" s="1"/>
  <c r="N22" i="48" s="1"/>
  <c r="O4" i="48"/>
  <c r="O19" i="48" s="1"/>
  <c r="O22" i="48" s="1"/>
  <c r="O7" i="48" l="1"/>
  <c r="M7" i="48"/>
  <c r="M34" i="48"/>
  <c r="M37" i="48" s="1"/>
  <c r="O34" i="48"/>
  <c r="O37" i="48" s="1"/>
  <c r="N34" i="48"/>
  <c r="N37" i="48" s="1"/>
  <c r="N7" i="48"/>
  <c r="H80" i="6"/>
  <c r="G88" i="6"/>
  <c r="F88" i="6"/>
  <c r="E88" i="6"/>
  <c r="H76" i="6"/>
  <c r="B20" i="43" l="1"/>
  <c r="H88" i="6"/>
  <c r="F20" i="43" l="1"/>
  <c r="F44" i="39"/>
  <c r="H89" i="6" s="1"/>
  <c r="C44" i="39" l="1"/>
  <c r="D44" i="39" s="1"/>
  <c r="I11" i="46"/>
  <c r="I9" i="46"/>
  <c r="I7" i="46"/>
  <c r="I5" i="46"/>
  <c r="K36" i="46" s="1"/>
  <c r="I11" i="45"/>
  <c r="I9" i="45"/>
  <c r="I7" i="45"/>
  <c r="I5" i="45"/>
  <c r="K36" i="45" s="1"/>
  <c r="I11" i="44"/>
  <c r="I9" i="44"/>
  <c r="I7" i="44"/>
  <c r="I5" i="44"/>
  <c r="K36" i="44" s="1"/>
  <c r="B23" i="43" l="1"/>
  <c r="E44" i="39"/>
  <c r="B24" i="43" s="1"/>
  <c r="H57" i="6"/>
  <c r="H58" i="6"/>
  <c r="H59" i="6"/>
  <c r="K4" i="48" l="1"/>
  <c r="L4" i="48" l="1"/>
  <c r="K19" i="48"/>
  <c r="K22" i="48" s="1"/>
  <c r="K34" i="48"/>
  <c r="K37" i="48" s="1"/>
  <c r="K7" i="48"/>
  <c r="I4" i="48"/>
  <c r="H4" i="48"/>
  <c r="F4" i="48"/>
  <c r="E4" i="48"/>
  <c r="J4" i="48"/>
  <c r="D4" i="48"/>
  <c r="B3" i="6"/>
  <c r="I44" i="39"/>
  <c r="F44" i="44" s="1"/>
  <c r="H44" i="39"/>
  <c r="G44" i="39"/>
  <c r="H89" i="49" l="1"/>
  <c r="C44" i="44" s="1"/>
  <c r="C49" i="45"/>
  <c r="L19" i="48"/>
  <c r="L22" i="48" s="1"/>
  <c r="L34" i="48"/>
  <c r="L37" i="48" s="1"/>
  <c r="L7" i="48"/>
  <c r="I34" i="48"/>
  <c r="I37" i="48" s="1"/>
  <c r="I7" i="48"/>
  <c r="I19" i="48"/>
  <c r="I22" i="48" s="1"/>
  <c r="H19" i="48"/>
  <c r="H22" i="48" s="1"/>
  <c r="H34" i="48"/>
  <c r="H37" i="48" s="1"/>
  <c r="H7" i="48"/>
  <c r="F19" i="48"/>
  <c r="F22" i="48" s="1"/>
  <c r="F34" i="48"/>
  <c r="F37" i="48" s="1"/>
  <c r="F7" i="48"/>
  <c r="E34" i="48"/>
  <c r="E37" i="48" s="1"/>
  <c r="E7" i="48"/>
  <c r="E19" i="48"/>
  <c r="E22" i="48" s="1"/>
  <c r="J19" i="48"/>
  <c r="J22" i="48" s="1"/>
  <c r="J7" i="48"/>
  <c r="J34" i="48"/>
  <c r="J37" i="48" s="1"/>
  <c r="D34" i="48"/>
  <c r="P4" i="48"/>
  <c r="D7" i="48"/>
  <c r="D19" i="48"/>
  <c r="E44" i="44" l="1"/>
  <c r="D44" i="44"/>
  <c r="I44" i="44"/>
  <c r="F44" i="45" s="1"/>
  <c r="H89" i="50" s="1"/>
  <c r="C44" i="45" s="1"/>
  <c r="E44" i="45" s="1"/>
  <c r="E49" i="45"/>
  <c r="D49" i="45"/>
  <c r="I49" i="45"/>
  <c r="F49" i="46" s="1"/>
  <c r="H94" i="51" s="1"/>
  <c r="P19" i="48"/>
  <c r="P22" i="48" s="1"/>
  <c r="D22" i="48"/>
  <c r="D37" i="48"/>
  <c r="P34" i="48"/>
  <c r="C23" i="43" l="1"/>
  <c r="G44" i="44"/>
  <c r="D44" i="45"/>
  <c r="D23" i="43" s="1"/>
  <c r="I44" i="45"/>
  <c r="F44" i="46" s="1"/>
  <c r="H89" i="51" s="1"/>
  <c r="C44" i="46" s="1"/>
  <c r="C24" i="43"/>
  <c r="H44" i="44"/>
  <c r="H44" i="45" s="1"/>
  <c r="D27" i="43"/>
  <c r="G49" i="45"/>
  <c r="C49" i="46"/>
  <c r="I49" i="46" s="1"/>
  <c r="D28" i="43"/>
  <c r="H49" i="45"/>
  <c r="D24" i="43"/>
  <c r="F52" i="12"/>
  <c r="F47" i="12"/>
  <c r="E52" i="12"/>
  <c r="E47" i="12"/>
  <c r="D52" i="12"/>
  <c r="D47" i="12"/>
  <c r="C52" i="12"/>
  <c r="C47" i="12"/>
  <c r="G44" i="45" l="1"/>
  <c r="D44" i="46"/>
  <c r="E23" i="43" s="1"/>
  <c r="F23" i="43" s="1"/>
  <c r="E44" i="46"/>
  <c r="E24" i="43" s="1"/>
  <c r="F24" i="43" s="1"/>
  <c r="I44" i="46"/>
  <c r="E49" i="46"/>
  <c r="E28" i="43" s="1"/>
  <c r="F28" i="43" s="1"/>
  <c r="D49" i="46"/>
  <c r="E27" i="43" s="1"/>
  <c r="F27" i="43" s="1"/>
  <c r="H13" i="6"/>
  <c r="H12" i="6"/>
  <c r="H11" i="6"/>
  <c r="H10" i="6"/>
  <c r="H9" i="6"/>
  <c r="H8" i="6"/>
  <c r="H15" i="6" l="1"/>
  <c r="H44" i="46"/>
  <c r="G49" i="46"/>
  <c r="G44" i="46"/>
  <c r="H49" i="46"/>
  <c r="H72" i="6"/>
  <c r="F70" i="6" l="1"/>
  <c r="F73" i="6" s="1"/>
  <c r="G70" i="6"/>
  <c r="G73" i="6" s="1"/>
  <c r="H70" i="6" l="1"/>
  <c r="H73" i="6" s="1"/>
  <c r="L2" i="12" l="1"/>
  <c r="C2" i="12"/>
  <c r="C18" i="46"/>
  <c r="C54" i="12" l="1"/>
  <c r="F54" i="12"/>
  <c r="E54" i="12"/>
  <c r="D54" i="12"/>
  <c r="C53" i="12"/>
  <c r="F53" i="12" l="1"/>
  <c r="E53" i="12"/>
  <c r="D53" i="12"/>
  <c r="C17" i="45" l="1"/>
  <c r="C18" i="45" l="1"/>
  <c r="H31" i="6" l="1"/>
  <c r="C17" i="46"/>
  <c r="C16" i="46"/>
  <c r="C15" i="46"/>
  <c r="C16" i="45"/>
  <c r="C18" i="44"/>
  <c r="C17" i="44"/>
  <c r="C16" i="44"/>
  <c r="C15" i="44"/>
  <c r="C15" i="45" l="1"/>
  <c r="C19" i="46"/>
  <c r="C19" i="44"/>
  <c r="C18" i="39"/>
  <c r="C17" i="39"/>
  <c r="C16" i="39"/>
  <c r="C15" i="39"/>
  <c r="F31" i="12"/>
  <c r="H23" i="6"/>
  <c r="H22" i="6"/>
  <c r="C19" i="45" l="1"/>
  <c r="G18" i="46"/>
  <c r="G16" i="46"/>
  <c r="H17" i="46"/>
  <c r="J29" i="46" s="1"/>
  <c r="I29" i="46" s="1"/>
  <c r="H18" i="46"/>
  <c r="G17" i="46"/>
  <c r="H16" i="46"/>
  <c r="H18" i="44"/>
  <c r="G17" i="44"/>
  <c r="G16" i="44"/>
  <c r="H16" i="44"/>
  <c r="G18" i="44"/>
  <c r="H17" i="44"/>
  <c r="J29" i="44" s="1"/>
  <c r="I29" i="44" s="1"/>
  <c r="C19" i="39"/>
  <c r="H18" i="45" l="1"/>
  <c r="J31" i="45" s="1"/>
  <c r="H17" i="45"/>
  <c r="J29" i="45" s="1"/>
  <c r="I29" i="45" s="1"/>
  <c r="H16" i="45"/>
  <c r="J27" i="45" s="1"/>
  <c r="G17" i="45"/>
  <c r="G18" i="45"/>
  <c r="G16" i="45"/>
  <c r="G26" i="45" s="1"/>
  <c r="G15" i="46"/>
  <c r="J24" i="46" s="1"/>
  <c r="G15" i="44"/>
  <c r="G24" i="44" s="1"/>
  <c r="I17" i="46"/>
  <c r="J28" i="46"/>
  <c r="H28" i="46"/>
  <c r="G30" i="46"/>
  <c r="H30" i="46"/>
  <c r="I18" i="46"/>
  <c r="J30" i="46"/>
  <c r="H15" i="46"/>
  <c r="J27" i="46"/>
  <c r="G27" i="46"/>
  <c r="J31" i="46"/>
  <c r="G31" i="46"/>
  <c r="G26" i="46"/>
  <c r="J26" i="46"/>
  <c r="H26" i="46"/>
  <c r="I16" i="46"/>
  <c r="H15" i="44"/>
  <c r="J25" i="44" s="1"/>
  <c r="J30" i="44"/>
  <c r="G30" i="44"/>
  <c r="I18" i="44"/>
  <c r="H30" i="44"/>
  <c r="H26" i="44"/>
  <c r="J26" i="44"/>
  <c r="G26" i="44"/>
  <c r="I16" i="44"/>
  <c r="J27" i="44"/>
  <c r="G27" i="44"/>
  <c r="J28" i="44"/>
  <c r="I17" i="44"/>
  <c r="H28" i="44"/>
  <c r="J31" i="44"/>
  <c r="G31" i="44"/>
  <c r="H18" i="39"/>
  <c r="H17" i="39"/>
  <c r="J29" i="39" s="1"/>
  <c r="I29" i="39" s="1"/>
  <c r="H16" i="39"/>
  <c r="G16" i="39"/>
  <c r="G18" i="39"/>
  <c r="G17" i="39"/>
  <c r="D14" i="12"/>
  <c r="J21" i="12"/>
  <c r="C35" i="12"/>
  <c r="F35" i="12" s="1"/>
  <c r="I36" i="12"/>
  <c r="L36" i="12" s="1"/>
  <c r="G31" i="45" l="1"/>
  <c r="I18" i="45"/>
  <c r="H15" i="45"/>
  <c r="J25" i="45" s="1"/>
  <c r="G15" i="45"/>
  <c r="G24" i="45" s="1"/>
  <c r="H30" i="45"/>
  <c r="J26" i="45"/>
  <c r="D14" i="43" s="1"/>
  <c r="H26" i="45"/>
  <c r="J30" i="45"/>
  <c r="D16" i="43" s="1"/>
  <c r="G27" i="45"/>
  <c r="I27" i="45" s="1"/>
  <c r="G30" i="45"/>
  <c r="I16" i="45"/>
  <c r="I17" i="45"/>
  <c r="H28" i="45"/>
  <c r="J28" i="45"/>
  <c r="D15" i="43" s="1"/>
  <c r="H24" i="46"/>
  <c r="H32" i="46" s="1"/>
  <c r="G24" i="46"/>
  <c r="J24" i="44"/>
  <c r="C13" i="43" s="1"/>
  <c r="H24" i="44"/>
  <c r="I15" i="44"/>
  <c r="I19" i="44" s="1"/>
  <c r="I31" i="46"/>
  <c r="E15" i="43"/>
  <c r="I28" i="46"/>
  <c r="G25" i="46"/>
  <c r="J25" i="46"/>
  <c r="E13" i="43" s="1"/>
  <c r="I15" i="46"/>
  <c r="I19" i="46" s="1"/>
  <c r="E14" i="43"/>
  <c r="I26" i="46"/>
  <c r="I27" i="46"/>
  <c r="I30" i="46"/>
  <c r="E16" i="43"/>
  <c r="I31" i="45"/>
  <c r="G25" i="44"/>
  <c r="G32" i="44" s="1"/>
  <c r="I31" i="44"/>
  <c r="I26" i="44"/>
  <c r="C14" i="43"/>
  <c r="I27" i="44"/>
  <c r="I28" i="44"/>
  <c r="C15" i="43"/>
  <c r="C16" i="43"/>
  <c r="I30" i="44"/>
  <c r="J30" i="39"/>
  <c r="H30" i="39"/>
  <c r="G30" i="39"/>
  <c r="G31" i="39"/>
  <c r="J31" i="39"/>
  <c r="H28" i="39"/>
  <c r="J28" i="39"/>
  <c r="B15" i="43" s="1"/>
  <c r="J26" i="39"/>
  <c r="G26" i="39"/>
  <c r="H26" i="39"/>
  <c r="G27" i="39"/>
  <c r="J27" i="39"/>
  <c r="G15" i="39"/>
  <c r="H15" i="39"/>
  <c r="I17" i="39"/>
  <c r="I18" i="39"/>
  <c r="I16" i="39"/>
  <c r="D45" i="12"/>
  <c r="D46" i="12"/>
  <c r="F50" i="12"/>
  <c r="F46" i="12"/>
  <c r="E45" i="12"/>
  <c r="J14" i="12"/>
  <c r="F49" i="12"/>
  <c r="E46" i="12"/>
  <c r="I35" i="12"/>
  <c r="L35" i="12" s="1"/>
  <c r="C37" i="12"/>
  <c r="F37" i="12" s="1"/>
  <c r="C36" i="12"/>
  <c r="F36" i="12" s="1"/>
  <c r="I37" i="12"/>
  <c r="L37" i="12" s="1"/>
  <c r="J28" i="12"/>
  <c r="I28" i="12"/>
  <c r="K21" i="12"/>
  <c r="J16" i="12"/>
  <c r="J23" i="12"/>
  <c r="D16" i="12"/>
  <c r="D23" i="12"/>
  <c r="J30" i="12"/>
  <c r="J15" i="12"/>
  <c r="D15" i="12"/>
  <c r="J22" i="12"/>
  <c r="D22" i="12"/>
  <c r="J29" i="12"/>
  <c r="D21" i="12"/>
  <c r="H24" i="45" l="1"/>
  <c r="G25" i="45"/>
  <c r="I25" i="45" s="1"/>
  <c r="I15" i="45"/>
  <c r="I19" i="45" s="1"/>
  <c r="J24" i="45"/>
  <c r="D13" i="43" s="1"/>
  <c r="D17" i="43" s="1"/>
  <c r="I26" i="45"/>
  <c r="I30" i="45"/>
  <c r="I28" i="45"/>
  <c r="I24" i="46"/>
  <c r="G32" i="46"/>
  <c r="I24" i="44"/>
  <c r="H32" i="44"/>
  <c r="I25" i="44"/>
  <c r="H32" i="45"/>
  <c r="E17" i="43"/>
  <c r="I25" i="46"/>
  <c r="B16" i="43"/>
  <c r="F16" i="43" s="1"/>
  <c r="B14" i="43"/>
  <c r="F14" i="43" s="1"/>
  <c r="F15" i="43"/>
  <c r="C17" i="43"/>
  <c r="I28" i="39"/>
  <c r="J24" i="39"/>
  <c r="G24" i="39"/>
  <c r="H24" i="39"/>
  <c r="H32" i="39" s="1"/>
  <c r="I30" i="39"/>
  <c r="I26" i="39"/>
  <c r="J25" i="39"/>
  <c r="G25" i="39"/>
  <c r="I27" i="39"/>
  <c r="I31" i="39"/>
  <c r="I15" i="39"/>
  <c r="I19" i="39" s="1"/>
  <c r="C14" i="12"/>
  <c r="I14" i="12"/>
  <c r="E14" i="12"/>
  <c r="F44" i="12"/>
  <c r="J9" i="12"/>
  <c r="F45" i="12"/>
  <c r="K14" i="12"/>
  <c r="E22" i="12"/>
  <c r="C46" i="12"/>
  <c r="C45" i="12"/>
  <c r="E50" i="12"/>
  <c r="E49" i="12"/>
  <c r="D13" i="12"/>
  <c r="D50" i="12"/>
  <c r="D51" i="12"/>
  <c r="F51" i="12"/>
  <c r="D49" i="12"/>
  <c r="E51" i="12"/>
  <c r="C34" i="12"/>
  <c r="D7" i="12"/>
  <c r="K28" i="12"/>
  <c r="I29" i="12"/>
  <c r="E21" i="12"/>
  <c r="I15" i="12"/>
  <c r="I30" i="12"/>
  <c r="I16" i="12"/>
  <c r="K22" i="12"/>
  <c r="E23" i="12"/>
  <c r="K23" i="12"/>
  <c r="G32" i="45" l="1"/>
  <c r="I24" i="45"/>
  <c r="I32" i="45" s="1"/>
  <c r="I32" i="44"/>
  <c r="J32" i="44" s="1"/>
  <c r="I32" i="46"/>
  <c r="J32" i="46" s="1"/>
  <c r="B13" i="43"/>
  <c r="I25" i="39"/>
  <c r="G32" i="39"/>
  <c r="I24" i="39"/>
  <c r="J7" i="12"/>
  <c r="F14" i="12"/>
  <c r="D44" i="12"/>
  <c r="F48" i="12"/>
  <c r="E48" i="12"/>
  <c r="D48" i="12"/>
  <c r="E44" i="12"/>
  <c r="I7" i="12"/>
  <c r="C38" i="12"/>
  <c r="F34" i="12"/>
  <c r="F38" i="12" s="1"/>
  <c r="D9" i="12"/>
  <c r="D8" i="12"/>
  <c r="C7" i="12"/>
  <c r="K16" i="12"/>
  <c r="L16" i="12" s="1"/>
  <c r="K29" i="12"/>
  <c r="L29" i="12" s="1"/>
  <c r="K30" i="12"/>
  <c r="L30" i="12" s="1"/>
  <c r="K15" i="12"/>
  <c r="C8" i="12"/>
  <c r="I8" i="12"/>
  <c r="I9" i="12"/>
  <c r="E16" i="12"/>
  <c r="C16" i="12"/>
  <c r="E15" i="12"/>
  <c r="C15" i="12"/>
  <c r="J8" i="12"/>
  <c r="C9" i="12"/>
  <c r="L23" i="12"/>
  <c r="L22" i="12"/>
  <c r="L21" i="12"/>
  <c r="J32" i="45" l="1"/>
  <c r="B17" i="43"/>
  <c r="F13" i="43"/>
  <c r="F17" i="43" s="1"/>
  <c r="I32" i="39"/>
  <c r="J32" i="39" s="1"/>
  <c r="K7" i="12"/>
  <c r="L7" i="12" s="1"/>
  <c r="E7" i="12"/>
  <c r="D6" i="12"/>
  <c r="K8" i="12"/>
  <c r="L8" i="12" s="1"/>
  <c r="E9" i="12"/>
  <c r="K9" i="12"/>
  <c r="L9" i="12" s="1"/>
  <c r="F16" i="12"/>
  <c r="E8" i="12"/>
  <c r="L28" i="12"/>
  <c r="L15" i="12"/>
  <c r="L14" i="12"/>
  <c r="D17" i="12"/>
  <c r="F23" i="12" l="1"/>
  <c r="F22" i="12"/>
  <c r="F21" i="12"/>
  <c r="F7" i="12"/>
  <c r="F9" i="12"/>
  <c r="H51" i="6" l="1"/>
  <c r="H28" i="6"/>
  <c r="H29" i="6"/>
  <c r="H33" i="6"/>
  <c r="H40" i="6" l="1"/>
  <c r="H18" i="6" l="1"/>
  <c r="H19" i="6"/>
  <c r="H20" i="6"/>
  <c r="H21" i="6"/>
  <c r="H24" i="6"/>
  <c r="H25" i="6"/>
  <c r="H26" i="6"/>
  <c r="H27" i="6"/>
  <c r="H36" i="6"/>
  <c r="H37" i="6"/>
  <c r="H38" i="6"/>
  <c r="H42" i="6"/>
  <c r="H47" i="6" l="1"/>
  <c r="H48" i="6" s="1"/>
  <c r="E19" i="39" s="1"/>
  <c r="F19" i="39" s="1"/>
  <c r="F8" i="12"/>
  <c r="F15" i="12"/>
  <c r="D10" i="12" l="1"/>
  <c r="I34" i="12" l="1"/>
  <c r="I38" i="12" s="1"/>
  <c r="J20" i="12"/>
  <c r="J13" i="12"/>
  <c r="J17" i="12" s="1"/>
  <c r="J27" i="12"/>
  <c r="J31" i="12" s="1"/>
  <c r="L34" i="12" l="1"/>
  <c r="L38" i="12" s="1"/>
  <c r="C49" i="12"/>
  <c r="C50" i="12"/>
  <c r="C51" i="12"/>
  <c r="K20" i="12"/>
  <c r="K24" i="12" s="1"/>
  <c r="J6" i="12"/>
  <c r="J10" i="12" s="1"/>
  <c r="I27" i="12"/>
  <c r="I31" i="12" s="1"/>
  <c r="J24" i="12"/>
  <c r="I13" i="12"/>
  <c r="K27" i="12"/>
  <c r="K31" i="12" s="1"/>
  <c r="C48" i="12" l="1"/>
  <c r="J40" i="12"/>
  <c r="K13" i="12"/>
  <c r="K17" i="12" s="1"/>
  <c r="I6" i="12"/>
  <c r="L20" i="12"/>
  <c r="L24" i="12" s="1"/>
  <c r="I17" i="12"/>
  <c r="L27" i="12"/>
  <c r="L31" i="12" s="1"/>
  <c r="K6" i="12" l="1"/>
  <c r="K10" i="12" s="1"/>
  <c r="K40" i="12" s="1"/>
  <c r="L13" i="12"/>
  <c r="L17" i="12" s="1"/>
  <c r="I10" i="12"/>
  <c r="I40" i="12" s="1"/>
  <c r="L6" i="12" l="1"/>
  <c r="L10" i="12" s="1"/>
  <c r="L40" i="12" s="1"/>
  <c r="C44" i="12"/>
  <c r="C13" i="12" l="1"/>
  <c r="C17" i="12" s="1"/>
  <c r="E20" i="12"/>
  <c r="E24" i="12" s="1"/>
  <c r="C6" i="12"/>
  <c r="E13" i="12"/>
  <c r="E17" i="12" s="1"/>
  <c r="D20" i="12"/>
  <c r="C10" i="12" l="1"/>
  <c r="C40" i="12" s="1"/>
  <c r="F13" i="12"/>
  <c r="F17" i="12" s="1"/>
  <c r="D24" i="12"/>
  <c r="D40" i="12" s="1"/>
  <c r="F20" i="12"/>
  <c r="F24" i="12" s="1"/>
  <c r="E6" i="12"/>
  <c r="E10" i="12" s="1"/>
  <c r="E40" i="12" s="1"/>
  <c r="F6" i="12" l="1"/>
  <c r="F10" i="12" s="1"/>
  <c r="F40" i="12" s="1"/>
  <c r="J19" i="39" l="1"/>
  <c r="D16" i="39" l="1"/>
  <c r="F26" i="39" s="1"/>
  <c r="D18" i="39"/>
  <c r="D17" i="39"/>
  <c r="E16" i="39"/>
  <c r="F27" i="39" s="1"/>
  <c r="A22" i="39" l="1"/>
  <c r="F28" i="39"/>
  <c r="D15" i="39"/>
  <c r="F24" i="39" s="1"/>
  <c r="E18" i="39"/>
  <c r="F31" i="39" s="1"/>
  <c r="E17" i="39"/>
  <c r="F16" i="39"/>
  <c r="J16" i="39" s="1"/>
  <c r="D28" i="39"/>
  <c r="C26" i="39"/>
  <c r="B7" i="43"/>
  <c r="F30" i="39"/>
  <c r="C27" i="39"/>
  <c r="E27" i="39" s="1"/>
  <c r="C30" i="39"/>
  <c r="C24" i="39" l="1"/>
  <c r="D24" i="39" s="1"/>
  <c r="C31" i="39"/>
  <c r="E31" i="39" s="1"/>
  <c r="E15" i="39"/>
  <c r="F15" i="39" s="1"/>
  <c r="J15" i="39" s="1"/>
  <c r="E28" i="39"/>
  <c r="F18" i="39"/>
  <c r="J18" i="39" s="1"/>
  <c r="E29" i="39"/>
  <c r="F29" i="39"/>
  <c r="B8" i="43" s="1"/>
  <c r="D26" i="39"/>
  <c r="E26" i="39" s="1"/>
  <c r="F17" i="39"/>
  <c r="J17" i="39" s="1"/>
  <c r="B9" i="43"/>
  <c r="D30" i="39"/>
  <c r="C25" i="39" l="1"/>
  <c r="C32" i="39" s="1"/>
  <c r="D32" i="39"/>
  <c r="G54" i="39" s="1"/>
  <c r="H54" i="39" s="1"/>
  <c r="F25" i="39"/>
  <c r="E24" i="39"/>
  <c r="E25" i="39" l="1"/>
  <c r="E32" i="39" s="1"/>
  <c r="F32" i="39" s="1"/>
  <c r="G54" i="44"/>
  <c r="H54" i="44" s="1"/>
  <c r="D19" i="44" s="1"/>
  <c r="E19" i="44" s="1"/>
  <c r="F19" i="44" s="1"/>
  <c r="J19" i="44" s="1"/>
  <c r="B6" i="43"/>
  <c r="B10" i="43" s="1"/>
  <c r="G54" i="45"/>
  <c r="H54" i="45" s="1"/>
  <c r="G54" i="46"/>
  <c r="H54" i="46" s="1"/>
  <c r="D17" i="44" l="1"/>
  <c r="D16" i="44"/>
  <c r="D18" i="44"/>
  <c r="D15" i="44" l="1"/>
  <c r="F24" i="44" s="1"/>
  <c r="C30" i="44"/>
  <c r="F30" i="44"/>
  <c r="E18" i="44"/>
  <c r="E16" i="44"/>
  <c r="E17" i="44"/>
  <c r="F17" i="44" s="1"/>
  <c r="J17" i="44" s="1"/>
  <c r="A22" i="44"/>
  <c r="F26" i="44"/>
  <c r="C26" i="44"/>
  <c r="F28" i="44"/>
  <c r="D28" i="44"/>
  <c r="C24" i="44" l="1"/>
  <c r="D24" i="44" s="1"/>
  <c r="E24" i="44" s="1"/>
  <c r="E15" i="44"/>
  <c r="C25" i="44" s="1"/>
  <c r="E28" i="44"/>
  <c r="C31" i="44"/>
  <c r="F31" i="44"/>
  <c r="C9" i="43" s="1"/>
  <c r="F18" i="44"/>
  <c r="J18" i="44" s="1"/>
  <c r="E29" i="44"/>
  <c r="F29" i="44"/>
  <c r="C8" i="43" s="1"/>
  <c r="D30" i="44"/>
  <c r="D26" i="44"/>
  <c r="E26" i="44" s="1"/>
  <c r="F16" i="44"/>
  <c r="J16" i="44" s="1"/>
  <c r="F27" i="44"/>
  <c r="C27" i="44"/>
  <c r="F15" i="44" l="1"/>
  <c r="J15" i="44" s="1"/>
  <c r="F25" i="44"/>
  <c r="C6" i="43" s="1"/>
  <c r="E27" i="44"/>
  <c r="D32" i="44"/>
  <c r="G55" i="44" s="1"/>
  <c r="C7" i="43"/>
  <c r="E31" i="44"/>
  <c r="C32" i="44"/>
  <c r="E25" i="44" l="1"/>
  <c r="E32" i="44" s="1"/>
  <c r="F32" i="44" s="1"/>
  <c r="G55" i="45"/>
  <c r="H55" i="45" s="1"/>
  <c r="D19" i="45" s="1"/>
  <c r="E19" i="45" s="1"/>
  <c r="F19" i="45" s="1"/>
  <c r="J19" i="45" s="1"/>
  <c r="G55" i="46"/>
  <c r="H55" i="46" s="1"/>
  <c r="H55" i="44"/>
  <c r="C10" i="43"/>
  <c r="D17" i="45" l="1"/>
  <c r="D16" i="45"/>
  <c r="D18" i="45"/>
  <c r="A22" i="45"/>
  <c r="C30" i="45" l="1"/>
  <c r="F30" i="45"/>
  <c r="C26" i="45"/>
  <c r="F26" i="45"/>
  <c r="D15" i="45"/>
  <c r="E17" i="45"/>
  <c r="E16" i="45"/>
  <c r="E18" i="45"/>
  <c r="F28" i="45"/>
  <c r="D28" i="45"/>
  <c r="D26" i="45" l="1"/>
  <c r="E26" i="45" s="1"/>
  <c r="E28" i="45"/>
  <c r="D30" i="45"/>
  <c r="C27" i="45"/>
  <c r="F16" i="45"/>
  <c r="J16" i="45" s="1"/>
  <c r="F27" i="45"/>
  <c r="F17" i="45"/>
  <c r="J17" i="45" s="1"/>
  <c r="E29" i="45"/>
  <c r="F29" i="45"/>
  <c r="D8" i="43" s="1"/>
  <c r="F31" i="45"/>
  <c r="C31" i="45"/>
  <c r="F18" i="45"/>
  <c r="J18" i="45" s="1"/>
  <c r="E15" i="45"/>
  <c r="F24" i="45"/>
  <c r="C24" i="45"/>
  <c r="D9" i="43" l="1"/>
  <c r="E31" i="45"/>
  <c r="D7" i="43"/>
  <c r="E27" i="45"/>
  <c r="D24" i="45"/>
  <c r="D32" i="45" s="1"/>
  <c r="G56" i="45" s="1"/>
  <c r="C25" i="45"/>
  <c r="C32" i="45" s="1"/>
  <c r="F25" i="45"/>
  <c r="F15" i="45"/>
  <c r="J15" i="45" s="1"/>
  <c r="E25" i="45" l="1"/>
  <c r="G56" i="46"/>
  <c r="H56" i="46" s="1"/>
  <c r="D19" i="46" s="1"/>
  <c r="E19" i="46" s="1"/>
  <c r="F19" i="46" s="1"/>
  <c r="J19" i="46" s="1"/>
  <c r="H56" i="45"/>
  <c r="D6" i="43"/>
  <c r="E24" i="45"/>
  <c r="E32" i="45" l="1"/>
  <c r="F32" i="45" s="1"/>
  <c r="D10" i="43"/>
  <c r="D17" i="46" l="1"/>
  <c r="A22" i="46"/>
  <c r="D18" i="46"/>
  <c r="D16" i="46"/>
  <c r="F30" i="46" l="1"/>
  <c r="C30" i="46"/>
  <c r="E17" i="46"/>
  <c r="E16" i="46"/>
  <c r="E18" i="46"/>
  <c r="F26" i="46"/>
  <c r="C26" i="46"/>
  <c r="D15" i="46"/>
  <c r="F28" i="46"/>
  <c r="D28" i="46"/>
  <c r="F16" i="46" l="1"/>
  <c r="J16" i="46" s="1"/>
  <c r="C27" i="46"/>
  <c r="F27" i="46"/>
  <c r="D26" i="46"/>
  <c r="E26" i="46" s="1"/>
  <c r="F29" i="46"/>
  <c r="E8" i="43" s="1"/>
  <c r="F8" i="43" s="1"/>
  <c r="F17" i="46"/>
  <c r="J17" i="46" s="1"/>
  <c r="E29" i="46"/>
  <c r="E28" i="46"/>
  <c r="E15" i="46"/>
  <c r="C24" i="46"/>
  <c r="F24" i="46"/>
  <c r="C31" i="46"/>
  <c r="F18" i="46"/>
  <c r="J18" i="46" s="1"/>
  <c r="F31" i="46"/>
  <c r="D30" i="46"/>
  <c r="E27" i="46" l="1"/>
  <c r="E31" i="46"/>
  <c r="F15" i="46"/>
  <c r="J15" i="46" s="1"/>
  <c r="C25" i="46"/>
  <c r="C32" i="46" s="1"/>
  <c r="F25" i="46"/>
  <c r="E9" i="43"/>
  <c r="F9" i="43" s="1"/>
  <c r="D24" i="46"/>
  <c r="E7" i="43"/>
  <c r="F7" i="43" s="1"/>
  <c r="E6" i="43" l="1"/>
  <c r="E25" i="46"/>
  <c r="E24" i="46"/>
  <c r="D32" i="46"/>
  <c r="G57" i="46" s="1"/>
  <c r="H57" i="46" s="1"/>
  <c r="E10" i="43" l="1"/>
  <c r="F6" i="43"/>
  <c r="F10" i="43" s="1"/>
  <c r="E32" i="46"/>
  <c r="F32" i="46" s="1"/>
</calcChain>
</file>

<file path=xl/sharedStrings.xml><?xml version="1.0" encoding="utf-8"?>
<sst xmlns="http://schemas.openxmlformats.org/spreadsheetml/2006/main" count="1343" uniqueCount="324">
  <si>
    <t>Date</t>
  </si>
  <si>
    <t>Total</t>
  </si>
  <si>
    <t>CFCO (AF)</t>
  </si>
  <si>
    <t xml:space="preserve">CFCO </t>
  </si>
  <si>
    <t>IPO (AF)</t>
  </si>
  <si>
    <t>IPO</t>
  </si>
  <si>
    <t>PCSP</t>
  </si>
  <si>
    <t>Total Benefits</t>
  </si>
  <si>
    <t>State</t>
  </si>
  <si>
    <t>Federal</t>
  </si>
  <si>
    <t xml:space="preserve">Total Admin </t>
  </si>
  <si>
    <t xml:space="preserve"> County</t>
  </si>
  <si>
    <t xml:space="preserve">Federal </t>
  </si>
  <si>
    <t>Fund Source</t>
  </si>
  <si>
    <t>CFCO</t>
  </si>
  <si>
    <t>Hours</t>
  </si>
  <si>
    <t>Phone:</t>
  </si>
  <si>
    <t>Sacramento, CA 95814</t>
  </si>
  <si>
    <t>744 P Street, MS 9-11-91</t>
  </si>
  <si>
    <t>California Department of Social Services</t>
  </si>
  <si>
    <t>Adult Program Division/Financial Management Unit</t>
  </si>
  <si>
    <t xml:space="preserve">TO: </t>
  </si>
  <si>
    <t>Health Benefits</t>
  </si>
  <si>
    <t>IHSS Provider Expenses:</t>
  </si>
  <si>
    <t>Training</t>
  </si>
  <si>
    <t>IHSS Recipient Expenses:</t>
  </si>
  <si>
    <t>Actual Exp.</t>
  </si>
  <si>
    <t>Consultant</t>
  </si>
  <si>
    <t>Legal</t>
  </si>
  <si>
    <t>Labor Relations</t>
  </si>
  <si>
    <t>Accounting</t>
  </si>
  <si>
    <t>Professional Services Expenses:</t>
  </si>
  <si>
    <t>Generic 1</t>
  </si>
  <si>
    <t>Contract Expenses:</t>
  </si>
  <si>
    <t>Minor Equipment</t>
  </si>
  <si>
    <t>Computer</t>
  </si>
  <si>
    <t>Staff Travel</t>
  </si>
  <si>
    <t>Staff Training</t>
  </si>
  <si>
    <t>Printing</t>
  </si>
  <si>
    <t>Postage</t>
  </si>
  <si>
    <t>Data Processing</t>
  </si>
  <si>
    <t>Communications</t>
  </si>
  <si>
    <t>Facilities Lease Costs</t>
  </si>
  <si>
    <t>Direct Expenses:</t>
  </si>
  <si>
    <t>Salaries/Benefits Sub-total:</t>
  </si>
  <si>
    <t>Staff Benefits</t>
  </si>
  <si>
    <t>Salaries &amp; Wages</t>
  </si>
  <si>
    <t>Quarter:</t>
  </si>
  <si>
    <t>:</t>
  </si>
  <si>
    <t>M</t>
  </si>
  <si>
    <t>Total Hours</t>
  </si>
  <si>
    <t>Month</t>
  </si>
  <si>
    <t>Quarter 4</t>
  </si>
  <si>
    <t>Quarter 3</t>
  </si>
  <si>
    <t>Quarter 2</t>
  </si>
  <si>
    <t>Quarter 1</t>
  </si>
  <si>
    <t>TOTAL</t>
  </si>
  <si>
    <t>Fiscal Year:</t>
  </si>
  <si>
    <t>County:</t>
  </si>
  <si>
    <t>County Share Paid Through MOE</t>
  </si>
  <si>
    <t>Total Billed</t>
  </si>
  <si>
    <t>Benefit Costs</t>
  </si>
  <si>
    <t>CDSS Analyst</t>
  </si>
  <si>
    <t>CDSS Manager</t>
  </si>
  <si>
    <t>Quarter</t>
  </si>
  <si>
    <t>Q1</t>
  </si>
  <si>
    <t>Q2</t>
  </si>
  <si>
    <t>Q3</t>
  </si>
  <si>
    <t>Q4</t>
  </si>
  <si>
    <t>State Share Remaining</t>
  </si>
  <si>
    <t>IHSS-R</t>
  </si>
  <si>
    <t>IHSS-R (AF)</t>
  </si>
  <si>
    <t>Number of Months Effective</t>
  </si>
  <si>
    <t>Year:</t>
  </si>
  <si>
    <t>Fiscal Year Totals</t>
  </si>
  <si>
    <t>Rate</t>
  </si>
  <si>
    <t>Approved Rate</t>
  </si>
  <si>
    <t>Total Hours for Effective Months</t>
  </si>
  <si>
    <t>PA Administrative - Salaries/Benefits</t>
  </si>
  <si>
    <t>PA ADMINISTRATIVE TOTAL</t>
  </si>
  <si>
    <t>Month 1</t>
  </si>
  <si>
    <t>Month 2</t>
  </si>
  <si>
    <t>Month 3</t>
  </si>
  <si>
    <t>PA Benefit - IHSS Provider Expenses</t>
  </si>
  <si>
    <t>PA BENEFIT TOTAL</t>
  </si>
  <si>
    <t>Professional Memberships</t>
  </si>
  <si>
    <t>Worker's Compensation</t>
  </si>
  <si>
    <t>County</t>
  </si>
  <si>
    <t>Year Total</t>
  </si>
  <si>
    <t>Contact:</t>
  </si>
  <si>
    <t>Email:</t>
  </si>
  <si>
    <t xml:space="preserve">Quarter:  </t>
  </si>
  <si>
    <t xml:space="preserve">Year:  </t>
  </si>
  <si>
    <t>Administrative</t>
  </si>
  <si>
    <t>Benefits</t>
  </si>
  <si>
    <t>Insurance</t>
  </si>
  <si>
    <t>Materials &amp; Supplies</t>
  </si>
  <si>
    <t xml:space="preserve">PA Administrative Total      </t>
  </si>
  <si>
    <t xml:space="preserve">PA Benefit Total      </t>
  </si>
  <si>
    <t>Tuberculosis Testing</t>
  </si>
  <si>
    <t>PA Administrative - Operating Expenses &amp; Equipment</t>
  </si>
  <si>
    <t>a.</t>
  </si>
  <si>
    <t>b.</t>
  </si>
  <si>
    <t>c.</t>
  </si>
  <si>
    <t>SOC 448</t>
  </si>
  <si>
    <t>e.</t>
  </si>
  <si>
    <t>Contact Information</t>
  </si>
  <si>
    <t>d.</t>
  </si>
  <si>
    <t>f.</t>
  </si>
  <si>
    <t>g.</t>
  </si>
  <si>
    <t>h.</t>
  </si>
  <si>
    <t>i.</t>
  </si>
  <si>
    <t>Administrative Costs</t>
  </si>
  <si>
    <t>Advisory Committee</t>
  </si>
  <si>
    <t>SOC 448 Instructions</t>
  </si>
  <si>
    <t>Original or Revised Claim</t>
  </si>
  <si>
    <t>Signatures</t>
  </si>
  <si>
    <t>Submission</t>
  </si>
  <si>
    <t>Allowable for Federal Reimbursement Only</t>
  </si>
  <si>
    <t xml:space="preserve">Federal/State Reimbursement </t>
  </si>
  <si>
    <t>Expense Detail Summary Instructions</t>
  </si>
  <si>
    <t>Expenses</t>
  </si>
  <si>
    <t>Calculator Instructions</t>
  </si>
  <si>
    <t>Hours and Minutes</t>
  </si>
  <si>
    <t>Operating Expenses &amp; Equipment Sub-total:</t>
  </si>
  <si>
    <t>Individual Provider Hours</t>
  </si>
  <si>
    <t>An "Original Claim" is an SOC 448 that is being submitted to CDSS for the first time. A "Revised Claim" is a county's second or any subsequent SOC 448 submissions after the first SOC 448 has already been submitted to CDSS, accepted, and reimbursement has been issued to the county.</t>
  </si>
  <si>
    <t>Public Authority Administrative State General Fund Allocation</t>
  </si>
  <si>
    <t>Two signatures are required. The "Title" and "Date" can be entered by the individual filling out the SOC 448 or can be filled out manually by the individual providing the signature.</t>
  </si>
  <si>
    <t>Clarification</t>
  </si>
  <si>
    <t>The CDSS FMU analyst assigned to your county will follow up regarding any unclear expenses. Additional backup may be required.</t>
  </si>
  <si>
    <t>County Only Costs</t>
  </si>
  <si>
    <t>Approved Administrative Rate</t>
  </si>
  <si>
    <t>Administrative/Benefit Rate Changes</t>
  </si>
  <si>
    <t>County*</t>
  </si>
  <si>
    <t>WPCS</t>
  </si>
  <si>
    <t xml:space="preserve">IN-HOME SUPPORTIVE SERVICES PROGRAM            </t>
  </si>
  <si>
    <t xml:space="preserve">PUBLIC AUTHORITY INVOICE           </t>
  </si>
  <si>
    <t>ADMINISTRATIVE, BENEFITS,  AND ADVISORY COMMITTEE COSTS</t>
  </si>
  <si>
    <t>Signature</t>
  </si>
  <si>
    <t>FY   Total</t>
  </si>
  <si>
    <t>Allowability of Costs</t>
  </si>
  <si>
    <t>The Calculator tab converts hours and minutes to decimals to assist in claiming the correct number of hours by fund source.</t>
  </si>
  <si>
    <t>Indirect Expenses:</t>
  </si>
  <si>
    <t>Background Checks</t>
  </si>
  <si>
    <t>Registry</t>
  </si>
  <si>
    <t>Health Benefit Manager</t>
  </si>
  <si>
    <t>Supervisor</t>
  </si>
  <si>
    <t>Other</t>
  </si>
  <si>
    <t>Executive Director</t>
  </si>
  <si>
    <t>Annual Accrual Drill</t>
  </si>
  <si>
    <t>PCSP Admin</t>
  </si>
  <si>
    <t>IPO Admin</t>
  </si>
  <si>
    <t>IHSS-R Admin</t>
  </si>
  <si>
    <t>PCSP Benefit</t>
  </si>
  <si>
    <t>IPO Benefit</t>
  </si>
  <si>
    <t>IHSS-R Benefit</t>
  </si>
  <si>
    <t>CFCO Benefit</t>
  </si>
  <si>
    <t>A.C. Federal</t>
  </si>
  <si>
    <t>A.C. State</t>
  </si>
  <si>
    <t>PA Administrative State GF Allocations are released annually in a County Fiscal Letter (CFL) by CDSS. Contact the CDSS Financial Management Unit (FMU) analyst assigned to your county if you are unsure of what your county has been allocated.</t>
  </si>
  <si>
    <t>WPCS Admin</t>
  </si>
  <si>
    <t>In-Home Supportive Services PA/NPC</t>
  </si>
  <si>
    <t>In-Home Supportive Services Public Authority (PA)/ Non-Profit Consortium (NPC)</t>
  </si>
  <si>
    <t>WPCS Benefit</t>
  </si>
  <si>
    <t>Rate Comparison Table</t>
  </si>
  <si>
    <t>Average Claimed Rate for Effective Months</t>
  </si>
  <si>
    <t>Total Costs</t>
  </si>
  <si>
    <t>Claimed Rate</t>
  </si>
  <si>
    <t>June
(12)</t>
  </si>
  <si>
    <t>May
(11)</t>
  </si>
  <si>
    <t>April
(10)</t>
  </si>
  <si>
    <t>March
(9)</t>
  </si>
  <si>
    <t>February
(8)</t>
  </si>
  <si>
    <t>January
(7)</t>
  </si>
  <si>
    <t>December
(6)</t>
  </si>
  <si>
    <t>November
(5)</t>
  </si>
  <si>
    <t>October
(4)</t>
  </si>
  <si>
    <t>September
(3)</t>
  </si>
  <si>
    <t>August
(2)</t>
  </si>
  <si>
    <t>July
(1)</t>
  </si>
  <si>
    <r>
      <t>Hours</t>
    </r>
    <r>
      <rPr>
        <vertAlign val="superscript"/>
        <sz val="11"/>
        <color theme="1"/>
        <rFont val="Calibri"/>
        <family val="2"/>
        <scheme val="minor"/>
      </rPr>
      <t>1</t>
    </r>
  </si>
  <si>
    <r>
      <t>Costs</t>
    </r>
    <r>
      <rPr>
        <vertAlign val="superscript"/>
        <sz val="11"/>
        <color theme="1"/>
        <rFont val="Calibri"/>
        <family val="2"/>
        <scheme val="minor"/>
      </rPr>
      <t>2</t>
    </r>
  </si>
  <si>
    <r>
      <t>Costs</t>
    </r>
    <r>
      <rPr>
        <vertAlign val="superscript"/>
        <sz val="11"/>
        <color theme="1"/>
        <rFont val="Calibri"/>
        <family val="2"/>
        <scheme val="minor"/>
      </rPr>
      <t>3</t>
    </r>
  </si>
  <si>
    <t>Approved Health Benefit Rate</t>
  </si>
  <si>
    <t>Approved Non-Health Benefit Rate</t>
  </si>
  <si>
    <t>Exceeding the Approved Administrative, Health Benefit or Non-Health Benefit Rates</t>
  </si>
  <si>
    <t>Federal Reimbursement</t>
  </si>
  <si>
    <t>Invoice Instructions (SOC 448)</t>
  </si>
  <si>
    <t>Total Admin Costs</t>
  </si>
  <si>
    <t>Total Benefit Costs</t>
  </si>
  <si>
    <t xml:space="preserve"> </t>
  </si>
  <si>
    <t>*AF: Allowable for Federal Reimbursement</t>
  </si>
  <si>
    <r>
      <t>IN-HOME SUPPORTIVE SERVICES PROGRAM</t>
    </r>
    <r>
      <rPr>
        <sz val="12"/>
        <color indexed="62"/>
        <rFont val="Calibri"/>
        <family val="2"/>
      </rPr>
      <t xml:space="preserve"> </t>
    </r>
  </si>
  <si>
    <t xml:space="preserve">County:  </t>
  </si>
  <si>
    <t>PUBLIC AUTHORITY INVOICE</t>
  </si>
  <si>
    <t>ADMINISTRATIVE AND ADVISORY COMMITTEE COSTS</t>
  </si>
  <si>
    <t>Continued</t>
  </si>
  <si>
    <t>Allocations:</t>
  </si>
  <si>
    <t xml:space="preserve">         Federal:</t>
  </si>
  <si>
    <t>State:</t>
  </si>
  <si>
    <t>Total:</t>
  </si>
  <si>
    <t>State Share</t>
  </si>
  <si>
    <t>Balance From Prior Quarter</t>
  </si>
  <si>
    <t>State Funds Remaining</t>
  </si>
  <si>
    <t>Total Remaining</t>
  </si>
  <si>
    <t>PA Administrative State GF Allocation</t>
  </si>
  <si>
    <r>
      <rPr>
        <sz val="9"/>
        <color theme="1"/>
        <rFont val="Calibri"/>
        <family val="2"/>
        <scheme val="minor"/>
      </rPr>
      <t xml:space="preserve">I hereby certify, under penalty of perjury, that I am the official responsible for the administration of the Personal Care Services Program:  that I have not violated any of the provisions of federal law (Section 440.170(f) of Title 42 of the Code of Federal Regulations) Personal Care as a benefit; Section 14132.95 Welfare and Institutions Code personal care services for the medically needy  and categorically eligible; and the provisions of Section 1090 and 1096, inclusive of the Government Codes; that the amounts claimed herein are properly claimable as expenditures for the administration of the project as specified in accordance with all provisions of the Welfare and Institutions Codes, the rules and regulations of the State Benefits and Services Advisory Board. </t>
    </r>
    <r>
      <rPr>
        <sz val="10"/>
        <color theme="1"/>
        <rFont val="Calibri"/>
        <family val="2"/>
        <scheme val="minor"/>
      </rPr>
      <t xml:space="preserve">
</t>
    </r>
  </si>
  <si>
    <t xml:space="preserve">I hereby certify, under penalty of perjury, that I am the official responsible for the examination and settlement of accounts, that I have not violated any provisions of federal law (Section 440.170 (f) of Title 42 of the Code of Federal Regulations) Personal Care as a benefit; Section 14132.95 Welfare and Institutions Code personal care services for the medically needy and categorically eligible; and the provisions of Section 1090 and 1096, inclusive of the Government Codes; that the expenditures claimed herein have been authorized, that a clearly delineated audit trail is in place to substantiate said expenditures, and that payments therefore have been made for expenditures otherwise incurred according to law. 
</t>
  </si>
  <si>
    <t>Reviewed by:</t>
  </si>
  <si>
    <t>Date:</t>
  </si>
  <si>
    <t xml:space="preserve">             Approved by:</t>
  </si>
  <si>
    <t xml:space="preserve">                                  Date:</t>
  </si>
  <si>
    <t xml:space="preserve"> Administrative Reimbursement</t>
  </si>
  <si>
    <t>Benefit Reimbursement</t>
  </si>
  <si>
    <t xml:space="preserve">Federal Reimbursement </t>
  </si>
  <si>
    <t xml:space="preserve"> Fed/State Reimbursement</t>
  </si>
  <si>
    <r>
      <t>PCSP (AF)</t>
    </r>
    <r>
      <rPr>
        <sz val="9"/>
        <color theme="1"/>
        <rFont val="Calibri"/>
        <family val="2"/>
        <scheme val="minor"/>
      </rPr>
      <t>*</t>
    </r>
  </si>
  <si>
    <t xml:space="preserve"> Federal Reimbursement</t>
  </si>
  <si>
    <t xml:space="preserve">The Administrative and Benefit Reimbursement table automatically populates after the quarterly hours and costs are entered on the SOC 448. CDSS uses the Administrative and Benefit Funding Source table to issue reimbursement.  </t>
  </si>
  <si>
    <t>Non-Health Benefits</t>
  </si>
  <si>
    <t>Job Related Safety Equipment</t>
  </si>
  <si>
    <t>Training Stipends*</t>
  </si>
  <si>
    <t>In-Home Supportive Services PA/NPC Expense Detail Summary</t>
  </si>
  <si>
    <t>Non-Health Benefits Sub-total:</t>
  </si>
  <si>
    <t xml:space="preserve">Indirect Cost Rate </t>
  </si>
  <si>
    <t>Health  Benefits Sub-Total:</t>
  </si>
  <si>
    <t>QTR 1</t>
  </si>
  <si>
    <t>QTR 2</t>
  </si>
  <si>
    <t>QTR 3</t>
  </si>
  <si>
    <t>QTR 4</t>
  </si>
  <si>
    <t>Fund Source Totals</t>
  </si>
  <si>
    <t>Enter the hours and minutes by fund source for each month from the CMIPS Paid Case Detail Reports (pages 12, 18, 24, &amp; 30) into the Calculator.</t>
  </si>
  <si>
    <t>The total monthly hours for PCSP, IPO, IHSS-R, &amp; CFCO will automatically link from the Calculator tab into the "Hours" column (Cells C15-C18) of the corresponding Quarter tab. Cells C15-C18 are not locked so counties may enter the total monthly hours directly onto the Quarter tab, if they choose to use a different tool than the Calculator tab to calculate the total hours.</t>
  </si>
  <si>
    <t>j.</t>
  </si>
  <si>
    <t>Administrative, Benefit, &amp; Non-health Benefit Rate Instructions</t>
  </si>
  <si>
    <t>For the first quarter, enter the county name and contact information for the individual filling out the SOC 448 (Cells I5-I11). The contact information will link to the remaining quarters. If the contact information needs to be updated during the fiscal year, it may be entered manually on the corresponding quarter.</t>
  </si>
  <si>
    <t>The total monthly hours for PCSP, IPO, IHSS-R, and CFCO will automatically link from the Calculator tab into the "Hours" column of the corresponding Quarter tab. Cells C15-C18 are not locked so counties may enter the total monthly hours directly onto the Quarter tab, if they choose to use a different tool than the Calculator tab to calculate the total hours.</t>
  </si>
  <si>
    <t>Federal Share</t>
  </si>
  <si>
    <t xml:space="preserve">Administrative  Allocation </t>
  </si>
  <si>
    <t>Federal Funds Remaining</t>
  </si>
  <si>
    <t>Advisory Committee Costs</t>
  </si>
  <si>
    <t xml:space="preserve">Transportation Vouchers </t>
  </si>
  <si>
    <t>Vacation/Holiday Pay</t>
  </si>
  <si>
    <t>Stipends</t>
  </si>
  <si>
    <t>Office Equipment</t>
  </si>
  <si>
    <t>Mileage</t>
  </si>
  <si>
    <t>Advisory Committee Total</t>
  </si>
  <si>
    <t>k.</t>
  </si>
  <si>
    <t xml:space="preserve">If a county has exceeded their approved administrative, health benefit, or non-health benefit rate, they will need to goal seek.  Please contact your assigned analyst to calculate the costs that will need to shift to the "County Only" column of the SOC 448. </t>
  </si>
  <si>
    <t xml:space="preserve">If a county exceeds their approved administrative, health benefit, or non-health benefit rate, any additional costs over the rate will be removed from the claim. The county will not be reimbursed for costs exceeding their approved rate. The CDSS FMU analyst assigned to your county can assist with the Goal Seek process. </t>
  </si>
  <si>
    <t xml:space="preserve">Counties may submit a rate change package to increase or decrease their administrative or benefit rates. Rates will be averaged over the months that they are effective. Rates can not be applied retroactively. </t>
  </si>
  <si>
    <t xml:space="preserve">Enter the total benefit costs that are allowable for federal reimbursement but are not allowable for state reimbursement into Cell H19.  </t>
  </si>
  <si>
    <t>WPCS Administrative and Benefits Costs</t>
  </si>
  <si>
    <t>l.</t>
  </si>
  <si>
    <t>Pension</t>
  </si>
  <si>
    <t>Life Insurance</t>
  </si>
  <si>
    <t>Goal Seek If any approved rate is exceeded for the months it is effective.</t>
  </si>
  <si>
    <t>Benefit and Non-Health Benefit Costs</t>
  </si>
  <si>
    <t>Administrative, Benefit, and Non-Health Benefit Reimbursement</t>
  </si>
  <si>
    <t>To track the PA Administrative State GF Allocation, enter the allocation into Cell F54 of the table on the Q1 tab. The table will link to the remaining quarters and track how much PA Administrative State GF Allocation is remaining each quarter.</t>
  </si>
  <si>
    <t xml:space="preserve">If there is no PA Administrative State GF Allocation remaining, all administrative costs will be claimed in Cell E19.  </t>
  </si>
  <si>
    <t>Career Pathways</t>
  </si>
  <si>
    <t>Backup Provider System</t>
  </si>
  <si>
    <t>Overhead</t>
  </si>
  <si>
    <t>Career Pathway Costs</t>
  </si>
  <si>
    <t>Backup Provider System Costs</t>
  </si>
  <si>
    <t xml:space="preserve">Career Pathways </t>
  </si>
  <si>
    <t>m.</t>
  </si>
  <si>
    <t>Career Pathways Total</t>
  </si>
  <si>
    <t>Instructor Costs</t>
  </si>
  <si>
    <t>Planning Time</t>
  </si>
  <si>
    <t>Evaluation Time</t>
  </si>
  <si>
    <t>Backup Provider System Total</t>
  </si>
  <si>
    <r>
      <t xml:space="preserve"> </t>
    </r>
    <r>
      <rPr>
        <b/>
        <sz val="11"/>
        <rFont val="Calibri"/>
        <family val="2"/>
        <scheme val="minor"/>
      </rPr>
      <t>summary</t>
    </r>
    <r>
      <rPr>
        <sz val="11"/>
        <rFont val="Calibri"/>
        <family val="2"/>
        <scheme val="minor"/>
      </rPr>
      <t xml:space="preserve"> </t>
    </r>
    <r>
      <rPr>
        <b/>
        <sz val="11"/>
        <rFont val="Calibri"/>
        <family val="2"/>
        <scheme val="minor"/>
      </rPr>
      <t>of costs must be submitted with the SOC 448.</t>
    </r>
  </si>
  <si>
    <t>•   Career Pathways Backup Documentation (if necessary)</t>
  </si>
  <si>
    <t xml:space="preserve">•   CMIPS Monthly Paid Case Detail reports (pages 12, 18, 24, &amp; 30)  </t>
  </si>
  <si>
    <t>•   Advisory Committee Backup Documentation</t>
  </si>
  <si>
    <t xml:space="preserve">•   Signed SOC 448 </t>
  </si>
  <si>
    <t xml:space="preserve">A SOC 448 package submitted to the State must include the following documents: </t>
  </si>
  <si>
    <t xml:space="preserve">To initiate the process, scanned copies of the documents can be sent via electronic mail (e-mail) to APD_FMU@dss.ca.gov. A mailed hard copy is unnecessary but may be requested if the quality of the scanned documentation is insufficient. </t>
  </si>
  <si>
    <t>2022/2023</t>
  </si>
  <si>
    <t>Enter the total allowable costs for Advisory Committee into Cell C44 of the corresponding quarter. The table will link to the remaining quarters and track how much of the Advisory Committee Allocation is remaining each quarter.</t>
  </si>
  <si>
    <r>
      <t xml:space="preserve">Enter the total allowable costs for Career Pathways  in cell C54. </t>
    </r>
    <r>
      <rPr>
        <b/>
        <sz val="11"/>
        <rFont val="Calibri"/>
        <family val="2"/>
        <scheme val="minor"/>
      </rPr>
      <t xml:space="preserve">Supporting documentation and </t>
    </r>
  </si>
  <si>
    <t>Administrative Rate FY 2022-23</t>
  </si>
  <si>
    <t>Health Benefit Rate FY 2022-23</t>
  </si>
  <si>
    <t>Non-Health Benefit Rate FY 2022-23</t>
  </si>
  <si>
    <t>FY 22/23</t>
  </si>
  <si>
    <t>Total Billable to the State</t>
  </si>
  <si>
    <t>Other Expenses:</t>
  </si>
  <si>
    <t xml:space="preserve">The County's total administrative costs that are allowable for federal and state reimbursement are listed in Cell D19. Verify if the County's PA Administrative State GF Allocation has enough remaining funds to cover the state's share of cost for that quarter by referring to the PA Administrative State GF Allocation table (see part d above). </t>
  </si>
  <si>
    <t xml:space="preserve">When the PA Administrative State GF Allocation has been exceeded, the remaining County's administrative costs will automatically shift to Cell E19 (Federal Reimbursement).  If you have any questions regarding this adjustment, please contact the CDSS FMU analyst assigned to your county for assistance. </t>
  </si>
  <si>
    <t>The County's total benefit and/non-health benefit costs that are allowable for federal and state reimbursement are listed in Cell G19.</t>
  </si>
  <si>
    <t xml:space="preserve">Enter the total Backup Provider System Allocation in cell I47 in quarter 1. Enter the total allowable costs for Backup Provider System Costs into cell C49 of the corresponding quarter. The table will link to the remaining quarters and track how much of the Backup Provider System Allocation is remaining each quarter. </t>
  </si>
  <si>
    <r>
      <t xml:space="preserve">Enter expenses by line item and month. Please note, </t>
    </r>
    <r>
      <rPr>
        <b/>
        <i/>
        <sz val="11"/>
        <rFont val="Calibri"/>
        <family val="2"/>
        <scheme val="minor"/>
      </rPr>
      <t>this form may be modified as needed</t>
    </r>
    <r>
      <rPr>
        <sz val="11"/>
        <rFont val="Calibri"/>
        <family val="2"/>
        <scheme val="minor"/>
      </rPr>
      <t xml:space="preserve">. Line items can be added or removed. If the form is modified, then "Total" formulas need to include any additions. Each expense detail totals for each quuarter will flow to the corresponding quarter.  </t>
    </r>
  </si>
  <si>
    <t>Please exclude any line items that are not allowable for federal or state reimbursement.</t>
  </si>
  <si>
    <t xml:space="preserve">Counties should be tracking their expenditures throughout the fiscal year against the administrative, health benefit, and non-health benefit rates that has been approved by CDSS, DHCS, and BOS in the most current rate package.  Counties can track their approved rate against their claimed rates on the Rate Averages Tab.  The Hours will auto populate from the Calculator.  The Costs will autopopulate from the SOC 448.  Approved rates are manually entered each month. To track each approved rate/s fill out the Rate Comparison Tables for each approved rate to determine if any rate is exceeded. </t>
  </si>
  <si>
    <t xml:space="preserve">Enter the county's approved administrative rate by month (Cells D6-O6). Counties can verify if they are within their approved administrative rate by utilizing the Rate Comparison Table. </t>
  </si>
  <si>
    <t>Enter the county's approved health benefit rate by month (Cells D20-O20). Counties can verify if they are within their approved health benefit rate by utilizing the Rate Comparison Table.</t>
  </si>
  <si>
    <t>Enter the county's approved non-health benefit rate by month (Cells D34-O34). Counties can verify if they are within their approved non-health benefit rate by utilizing the Rate Comparison Table.</t>
  </si>
  <si>
    <t xml:space="preserve">•   Expense Detail Summary and, if applicable, a County Document Summarizing Expenses by
 Category </t>
  </si>
  <si>
    <r>
      <t xml:space="preserve">Counties must provide supporting documentation of their PA expenses with the SOC 448.  This can consist of county documents summarizing the expenses by category, or alternatively, by using this "Expense Detail" sheet for the respective quarter to document the expense categories and amounts. </t>
    </r>
    <r>
      <rPr>
        <b/>
        <i/>
        <sz val="11"/>
        <rFont val="Calibri"/>
        <family val="2"/>
        <scheme val="minor"/>
      </rPr>
      <t xml:space="preserve"> If a county chooses to use their own documents, the county must enter the total monthly expenses for PA Admin Costs, Health Benefits Costs and Non-Health Benefit costs on the Expense Detail form. </t>
    </r>
  </si>
  <si>
    <t xml:space="preserve">NOTE: The remaining fields on the SOC 448 will self populate with the data on the Expense 
Detail and the Calculator.  For instructions on entering data on the Expense Detail, please see above.  </t>
  </si>
  <si>
    <t xml:space="preserve">Non State Funded Total      </t>
  </si>
  <si>
    <t>WPCS Admin Costs</t>
  </si>
  <si>
    <t>WPCS Benefit Costs</t>
  </si>
  <si>
    <t xml:space="preserve">WPCS administrative and health benefit costs are included with the Administrative Costs </t>
  </si>
  <si>
    <t>total in  cell D19 and Benefits Costs total in cell G19. WPCS hours will no longer be entered in</t>
  </si>
  <si>
    <r>
      <t xml:space="preserve"> the Calculator tab.</t>
    </r>
    <r>
      <rPr>
        <sz val="11"/>
        <color rgb="FFFF0000"/>
        <rFont val="Calibri"/>
        <family val="2"/>
        <scheme val="minor"/>
      </rPr>
      <t xml:space="preserve"> </t>
    </r>
    <r>
      <rPr>
        <sz val="11"/>
        <rFont val="Calibri"/>
        <family val="2"/>
        <scheme val="minor"/>
      </rPr>
      <t>WPCS costs are not included in the approved administrative or health</t>
    </r>
  </si>
  <si>
    <r>
      <t xml:space="preserve"> benefit rates and are automatically backed out on the Rate Averages Tab. </t>
    </r>
    <r>
      <rPr>
        <b/>
        <sz val="11"/>
        <rFont val="Calibri"/>
        <family val="2"/>
        <scheme val="minor"/>
      </rPr>
      <t>Supporting documentation and summary of costs must be submitted with the SOC 448.</t>
    </r>
  </si>
  <si>
    <t>PA Wages/Benefit Non-State Participation</t>
  </si>
  <si>
    <t>Non State Funded Admin Costs</t>
  </si>
  <si>
    <t>PA NON-STATE PARTICIPATION TOTAL</t>
  </si>
  <si>
    <t>PA TOTAL EXPENDITURES</t>
  </si>
  <si>
    <t>Non State Funded Non-Health Benefits</t>
  </si>
  <si>
    <t>Non State Funded Benefits</t>
  </si>
  <si>
    <t>D.</t>
  </si>
  <si>
    <t>E.</t>
  </si>
  <si>
    <t>F.</t>
  </si>
  <si>
    <t xml:space="preserve">Enter WPCS administrative and health benefit costs in the Expense Detail.  WPCS costs are </t>
  </si>
  <si>
    <t>included in the SOC 448 Admin Costs and Benefit Costs. WPCS hours will no longer be entered in</t>
  </si>
  <si>
    <r>
      <t>Enter federal reimbursement only costs in the non state funded cells for admin, benefit, and non-health benefit costs. These costs will flow automatically to the federal only reimbursement cell on the SOC 448 invoice. Please contact the CDSS FMU analyst assigned to your county for questions regarding any costs that are Federal Reimbursement Only.</t>
    </r>
    <r>
      <rPr>
        <sz val="11"/>
        <color rgb="FFFF0000"/>
        <rFont val="Calibri"/>
        <family val="2"/>
        <scheme val="minor"/>
      </rPr>
      <t xml:space="preserve"> </t>
    </r>
  </si>
  <si>
    <t xml:space="preserve">The CDSS FMU analyst assigned to your county can verify if expenses are allowable or unallowable for federal and state reimbursement. Pension costs, unless prescribed by an existing MOU as stated in ACL 21-29, are unallowable costs. </t>
  </si>
  <si>
    <t>LMS Subscription\Registration Tracking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</si>
</sst>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lt;=9999999]###\-####;\(###\)\ ###\-####"/>
    <numFmt numFmtId="165" formatCode="&quot;$&quot;#,##0.00"/>
    <numFmt numFmtId="166" formatCode="&quot;$&quot;#,##0.00;[Red]&quot;$&quot;#,##0.00"/>
  </numFmts>
  <fonts count="50"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1"/>
      <name val="Calibri"/>
      <family val="2"/>
      <scheme val="minor"/>
    </font>
    <font>
      <b/>
      <sz val="10"/>
      <color theme="1"/>
      <name val="Calibri"/>
      <family val="2"/>
      <scheme val="minor"/>
    </font>
    <font>
      <b/>
      <sz val="8"/>
      <name val="Calibri"/>
      <family val="2"/>
      <scheme val="minor"/>
    </font>
    <font>
      <sz val="8"/>
      <color rgb="FF000000"/>
      <name val="Segoe UI"/>
      <family val="2"/>
    </font>
    <font>
      <b/>
      <i/>
      <sz val="11"/>
      <color theme="1"/>
      <name val="Calibri"/>
      <family val="2"/>
      <scheme val="minor"/>
    </font>
    <font>
      <sz val="11"/>
      <name val="Calibri"/>
      <family val="2"/>
      <scheme val="minor"/>
    </font>
    <font>
      <b/>
      <sz val="10"/>
      <name val="Calibri"/>
      <family val="2"/>
      <scheme val="minor"/>
    </font>
    <font>
      <i/>
      <sz val="11"/>
      <color theme="1"/>
      <name val="Calibri"/>
      <family val="2"/>
      <scheme val="minor"/>
    </font>
    <font>
      <sz val="10"/>
      <color rgb="FF7030A0"/>
      <name val="Calibri"/>
      <family val="2"/>
      <scheme val="minor"/>
    </font>
    <font>
      <sz val="11"/>
      <color rgb="FF7030A0"/>
      <name val="Calibri"/>
      <family val="2"/>
      <scheme val="minor"/>
    </font>
    <font>
      <sz val="9"/>
      <name val="Calibri"/>
      <family val="2"/>
      <scheme val="minor"/>
    </font>
    <font>
      <b/>
      <sz val="9"/>
      <name val="Calibri"/>
      <family val="2"/>
      <scheme val="minor"/>
    </font>
    <font>
      <sz val="10"/>
      <name val="Calibri"/>
      <family val="2"/>
      <scheme val="minor"/>
    </font>
    <font>
      <b/>
      <u/>
      <sz val="10"/>
      <name val="Calibri"/>
      <family val="2"/>
      <scheme val="minor"/>
    </font>
    <font>
      <u/>
      <sz val="10"/>
      <name val="Calibri"/>
      <family val="2"/>
      <scheme val="minor"/>
    </font>
    <font>
      <sz val="8"/>
      <color rgb="FF00B0F0"/>
      <name val="Calibri"/>
      <family val="2"/>
      <scheme val="minor"/>
    </font>
    <font>
      <b/>
      <sz val="11"/>
      <color theme="0"/>
      <name val="Calibri"/>
      <family val="2"/>
      <scheme val="minor"/>
    </font>
    <font>
      <b/>
      <sz val="9"/>
      <color theme="1"/>
      <name val="Calibri"/>
      <family val="2"/>
      <scheme val="minor"/>
    </font>
    <font>
      <b/>
      <sz val="12"/>
      <color theme="1"/>
      <name val="Calibri"/>
      <family val="2"/>
      <scheme val="minor"/>
    </font>
    <font>
      <b/>
      <sz val="12"/>
      <name val="Calibri"/>
      <family val="2"/>
      <scheme val="minor"/>
    </font>
    <font>
      <sz val="11"/>
      <color rgb="FFFF0000"/>
      <name val="Calibri"/>
      <family val="2"/>
      <scheme val="minor"/>
    </font>
    <font>
      <b/>
      <sz val="11"/>
      <color rgb="FFFF0000"/>
      <name val="Calibri"/>
      <family val="2"/>
      <scheme val="minor"/>
    </font>
    <font>
      <u/>
      <sz val="11"/>
      <name val="Calibri"/>
      <family val="2"/>
      <scheme val="minor"/>
    </font>
    <font>
      <sz val="11"/>
      <name val="Symbol"/>
      <family val="1"/>
      <charset val="2"/>
    </font>
    <font>
      <sz val="10"/>
      <name val="Symbol"/>
      <family val="1"/>
      <charset val="2"/>
    </font>
    <font>
      <b/>
      <i/>
      <sz val="11"/>
      <name val="Calibri"/>
      <family val="2"/>
      <scheme val="minor"/>
    </font>
    <font>
      <sz val="14"/>
      <color theme="1"/>
      <name val="Calibri"/>
      <family val="2"/>
      <scheme val="minor"/>
    </font>
    <font>
      <i/>
      <sz val="14"/>
      <color theme="1"/>
      <name val="Calibri"/>
      <family val="2"/>
      <scheme val="minor"/>
    </font>
    <font>
      <i/>
      <sz val="9"/>
      <color theme="1"/>
      <name val="Calibri"/>
      <family val="2"/>
      <scheme val="minor"/>
    </font>
    <font>
      <i/>
      <sz val="18"/>
      <color theme="1"/>
      <name val="Calibri"/>
      <family val="2"/>
      <scheme val="minor"/>
    </font>
    <font>
      <vertAlign val="superscript"/>
      <sz val="11"/>
      <color theme="1"/>
      <name val="Calibri"/>
      <family val="2"/>
      <scheme val="minor"/>
    </font>
    <font>
      <u/>
      <sz val="11"/>
      <color theme="10"/>
      <name val="Calibri"/>
      <family val="2"/>
      <scheme val="minor"/>
    </font>
    <font>
      <sz val="8"/>
      <name val="Calibri"/>
      <family val="2"/>
      <scheme val="minor"/>
    </font>
    <font>
      <sz val="8"/>
      <color rgb="FFFF0000"/>
      <name val="Calibri"/>
      <family val="2"/>
      <scheme val="minor"/>
    </font>
    <font>
      <sz val="8"/>
      <color theme="1"/>
      <name val="Calibri"/>
      <family val="2"/>
      <scheme val="minor"/>
    </font>
    <font>
      <b/>
      <sz val="8"/>
      <color theme="1"/>
      <name val="Calibri"/>
      <family val="2"/>
      <scheme val="minor"/>
    </font>
    <font>
      <sz val="12"/>
      <color indexed="62"/>
      <name val="Calibri"/>
      <family val="2"/>
    </font>
    <font>
      <b/>
      <i/>
      <sz val="12"/>
      <color theme="1"/>
      <name val="Calibri"/>
      <family val="2"/>
      <scheme val="minor"/>
    </font>
    <font>
      <b/>
      <i/>
      <sz val="14"/>
      <color theme="1"/>
      <name val="Calibri"/>
      <family val="2"/>
      <scheme val="minor"/>
    </font>
    <font>
      <b/>
      <sz val="11"/>
      <color rgb="FF00B050"/>
      <name val="Calibri"/>
      <family val="2"/>
      <scheme val="minor"/>
    </font>
    <font>
      <sz val="8"/>
      <color theme="0" tint="-0.249977111117893"/>
      <name val="Calibri"/>
      <family val="2"/>
      <scheme val="minor"/>
    </font>
    <font>
      <b/>
      <i/>
      <u/>
      <sz val="11"/>
      <name val="Calibri"/>
      <family val="2"/>
      <scheme val="minor"/>
    </font>
    <font>
      <b/>
      <sz val="9.25"/>
      <name val="Calibri"/>
      <family val="2"/>
      <scheme val="minor"/>
    </font>
    <font>
      <sz val="9.25"/>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lightGray">
        <fgColor theme="2" tint="-0.499984740745262"/>
        <bgColor indexed="65"/>
      </patternFill>
    </fill>
    <fill>
      <patternFill patternType="solid">
        <fgColor theme="2" tint="-9.9978637043366805E-2"/>
        <bgColor indexed="64"/>
      </patternFill>
    </fill>
    <fill>
      <patternFill patternType="solid">
        <fgColor theme="1"/>
        <bgColor indexed="64"/>
      </patternFill>
    </fill>
    <fill>
      <patternFill patternType="solid">
        <fgColor theme="6" tint="0.59999389629810485"/>
        <bgColor indexed="64"/>
      </patternFill>
    </fill>
  </fills>
  <borders count="7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top style="double">
        <color auto="1"/>
      </top>
      <bottom/>
      <diagonal/>
    </border>
    <border>
      <left/>
      <right/>
      <top style="double">
        <color auto="1"/>
      </top>
      <bottom/>
      <diagonal/>
    </border>
    <border>
      <left/>
      <right style="medium">
        <color indexed="64"/>
      </right>
      <top style="double">
        <color auto="1"/>
      </top>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ck">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thin">
        <color indexed="64"/>
      </top>
      <bottom/>
      <diagonal/>
    </border>
  </borders>
  <cellStyleXfs count="3">
    <xf numFmtId="0" fontId="0" fillId="0" borderId="0"/>
    <xf numFmtId="44" fontId="1" fillId="0" borderId="0" applyFont="0" applyFill="0" applyBorder="0" applyAlignment="0" applyProtection="0"/>
    <xf numFmtId="0" fontId="37" fillId="0" borderId="0" applyNumberFormat="0" applyFill="0" applyBorder="0" applyAlignment="0" applyProtection="0"/>
  </cellStyleXfs>
  <cellXfs count="451">
    <xf numFmtId="0" fontId="0" fillId="0" borderId="0" xfId="0"/>
    <xf numFmtId="0" fontId="15" fillId="0" borderId="0" xfId="0" applyFont="1"/>
    <xf numFmtId="0" fontId="2" fillId="0" borderId="0" xfId="0" applyFont="1" applyAlignment="1">
      <alignment vertical="center"/>
    </xf>
    <xf numFmtId="3" fontId="0" fillId="0" borderId="3" xfId="0" applyNumberFormat="1" applyBorder="1" applyAlignment="1" applyProtection="1">
      <alignment horizontal="center"/>
      <protection locked="0"/>
    </xf>
    <xf numFmtId="1" fontId="0" fillId="2" borderId="40" xfId="0" applyNumberFormat="1" applyFill="1" applyBorder="1" applyAlignment="1" applyProtection="1">
      <alignment horizontal="center"/>
      <protection locked="0"/>
    </xf>
    <xf numFmtId="1" fontId="0" fillId="2" borderId="39" xfId="0" applyNumberFormat="1" applyFill="1" applyBorder="1" applyAlignment="1" applyProtection="1">
      <alignment horizontal="center"/>
      <protection locked="0"/>
    </xf>
    <xf numFmtId="1" fontId="0" fillId="2" borderId="21" xfId="0" applyNumberFormat="1" applyFill="1" applyBorder="1" applyAlignment="1" applyProtection="1">
      <alignment horizontal="center"/>
      <protection locked="0"/>
    </xf>
    <xf numFmtId="0" fontId="0" fillId="0" borderId="0" xfId="0" applyAlignment="1">
      <alignment vertical="center"/>
    </xf>
    <xf numFmtId="0" fontId="0" fillId="0" borderId="0" xfId="0" applyAlignment="1">
      <alignment horizontal="right" vertical="center"/>
    </xf>
    <xf numFmtId="0" fontId="0" fillId="0" borderId="0" xfId="0" applyAlignment="1">
      <alignment horizontal="left" vertical="center"/>
    </xf>
    <xf numFmtId="0" fontId="11" fillId="0" borderId="0" xfId="0" applyFont="1"/>
    <xf numFmtId="0" fontId="6" fillId="0" borderId="0" xfId="0" applyFont="1"/>
    <xf numFmtId="0" fontId="3"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12" fillId="0" borderId="0" xfId="0" applyFont="1" applyAlignment="1">
      <alignment vertical="center"/>
    </xf>
    <xf numFmtId="0" fontId="17" fillId="0" borderId="0" xfId="0" applyFont="1" applyAlignment="1">
      <alignment vertical="center"/>
    </xf>
    <xf numFmtId="0" fontId="11" fillId="0" borderId="0" xfId="0" applyFont="1" applyAlignment="1">
      <alignment horizontal="right" vertical="center"/>
    </xf>
    <xf numFmtId="0" fontId="6" fillId="0" borderId="0" xfId="0" applyFont="1" applyAlignment="1">
      <alignment horizontal="center" vertical="center"/>
    </xf>
    <xf numFmtId="0" fontId="6" fillId="3" borderId="19" xfId="0" applyFont="1" applyFill="1" applyBorder="1" applyAlignment="1">
      <alignment vertical="center"/>
    </xf>
    <xf numFmtId="0" fontId="6" fillId="3" borderId="41" xfId="0" applyFont="1" applyFill="1" applyBorder="1" applyAlignment="1">
      <alignment vertical="center"/>
    </xf>
    <xf numFmtId="0" fontId="18" fillId="3" borderId="41" xfId="0" applyFont="1" applyFill="1" applyBorder="1" applyAlignment="1">
      <alignment vertical="center"/>
    </xf>
    <xf numFmtId="0" fontId="18" fillId="3" borderId="18" xfId="0" applyFont="1" applyFill="1" applyBorder="1" applyAlignment="1">
      <alignment vertical="center"/>
    </xf>
    <xf numFmtId="0" fontId="18" fillId="0" borderId="31" xfId="0" applyFont="1" applyBorder="1" applyAlignment="1">
      <alignment vertical="center"/>
    </xf>
    <xf numFmtId="0" fontId="18" fillId="0" borderId="0" xfId="0" applyFont="1" applyAlignment="1">
      <alignment vertical="center"/>
    </xf>
    <xf numFmtId="0" fontId="12" fillId="0" borderId="31" xfId="0" applyFont="1" applyBorder="1" applyAlignment="1">
      <alignment horizontal="left" vertical="center"/>
    </xf>
    <xf numFmtId="0" fontId="6" fillId="3" borderId="37" xfId="0" applyFont="1" applyFill="1" applyBorder="1" applyAlignment="1">
      <alignment vertical="center"/>
    </xf>
    <xf numFmtId="0" fontId="6" fillId="3" borderId="17" xfId="0" applyFont="1" applyFill="1" applyBorder="1" applyAlignment="1">
      <alignment vertical="center"/>
    </xf>
    <xf numFmtId="0" fontId="11" fillId="3" borderId="17" xfId="0" applyFont="1" applyFill="1" applyBorder="1" applyAlignment="1">
      <alignment vertical="center"/>
    </xf>
    <xf numFmtId="0" fontId="18" fillId="3" borderId="17" xfId="0" applyFont="1" applyFill="1" applyBorder="1" applyAlignment="1" applyProtection="1">
      <alignment vertical="center"/>
      <protection locked="0"/>
    </xf>
    <xf numFmtId="0" fontId="18" fillId="3" borderId="39" xfId="0" applyFont="1" applyFill="1" applyBorder="1" applyAlignment="1" applyProtection="1">
      <alignment vertical="center"/>
      <protection locked="0"/>
    </xf>
    <xf numFmtId="0" fontId="20" fillId="0" borderId="31" xfId="0" applyFont="1" applyBorder="1" applyAlignment="1">
      <alignment vertical="center"/>
    </xf>
    <xf numFmtId="0" fontId="19" fillId="0" borderId="0" xfId="0" applyFont="1" applyAlignment="1">
      <alignment vertical="center"/>
    </xf>
    <xf numFmtId="0" fontId="5" fillId="0" borderId="0" xfId="0" applyFont="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0" fillId="0" borderId="31" xfId="0" applyBorder="1" applyAlignment="1">
      <alignment vertical="center"/>
    </xf>
    <xf numFmtId="0" fontId="20" fillId="0" borderId="0" xfId="0" applyFont="1" applyAlignment="1">
      <alignment vertical="center"/>
    </xf>
    <xf numFmtId="0" fontId="12" fillId="0" borderId="31" xfId="0" applyFont="1" applyBorder="1" applyAlignment="1">
      <alignment vertical="center"/>
    </xf>
    <xf numFmtId="0" fontId="0" fillId="0" borderId="21" xfId="0" applyBorder="1" applyAlignment="1">
      <alignment vertical="center"/>
    </xf>
    <xf numFmtId="0" fontId="2" fillId="0" borderId="49" xfId="0" applyFont="1" applyBorder="1" applyAlignment="1">
      <alignment vertical="center"/>
    </xf>
    <xf numFmtId="0" fontId="5" fillId="0" borderId="50" xfId="0" applyFont="1" applyBorder="1" applyAlignment="1">
      <alignment vertical="center"/>
    </xf>
    <xf numFmtId="0" fontId="11" fillId="3" borderId="41" xfId="0" applyFont="1" applyFill="1" applyBorder="1" applyAlignment="1">
      <alignment vertical="center"/>
    </xf>
    <xf numFmtId="44" fontId="0" fillId="0" borderId="10" xfId="0" applyNumberFormat="1" applyBorder="1" applyAlignment="1">
      <alignment horizontal="left" vertical="center"/>
    </xf>
    <xf numFmtId="44" fontId="0" fillId="0" borderId="13" xfId="0" applyNumberFormat="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44" fontId="0" fillId="0" borderId="12" xfId="0" applyNumberFormat="1" applyBorder="1" applyAlignment="1">
      <alignment horizontal="left" vertical="center"/>
    </xf>
    <xf numFmtId="0" fontId="2" fillId="0" borderId="11" xfId="0" applyFont="1" applyBorder="1" applyAlignment="1">
      <alignment horizontal="center" vertical="center"/>
    </xf>
    <xf numFmtId="44" fontId="0" fillId="0" borderId="9" xfId="0" applyNumberFormat="1" applyBorder="1" applyAlignment="1">
      <alignment horizontal="left" vertical="center"/>
    </xf>
    <xf numFmtId="0" fontId="2" fillId="0" borderId="0" xfId="0" applyFont="1" applyAlignment="1">
      <alignment horizontal="center" vertical="center"/>
    </xf>
    <xf numFmtId="44" fontId="0" fillId="0" borderId="0" xfId="0" applyNumberFormat="1" applyAlignment="1">
      <alignment horizontal="left" vertical="center"/>
    </xf>
    <xf numFmtId="0" fontId="0" fillId="0" borderId="0" xfId="0" applyAlignment="1">
      <alignment wrapText="1"/>
    </xf>
    <xf numFmtId="0" fontId="4" fillId="0" borderId="0" xfId="0" applyFont="1" applyAlignment="1">
      <alignment vertical="top" wrapText="1"/>
    </xf>
    <xf numFmtId="0" fontId="0" fillId="6" borderId="5" xfId="0" applyFill="1" applyBorder="1" applyAlignment="1">
      <alignment horizontal="left" vertical="center"/>
    </xf>
    <xf numFmtId="0" fontId="2" fillId="6" borderId="3" xfId="0" applyFont="1" applyFill="1" applyBorder="1" applyAlignment="1">
      <alignment horizontal="right" vertical="center"/>
    </xf>
    <xf numFmtId="0" fontId="0" fillId="6" borderId="1" xfId="0" applyFill="1" applyBorder="1" applyAlignment="1">
      <alignment horizontal="left" vertical="center"/>
    </xf>
    <xf numFmtId="0" fontId="14" fillId="0" borderId="0" xfId="0" applyFont="1" applyAlignment="1">
      <alignment vertical="center"/>
    </xf>
    <xf numFmtId="0" fontId="4" fillId="0" borderId="0" xfId="0" applyFont="1" applyAlignment="1">
      <alignment wrapText="1"/>
    </xf>
    <xf numFmtId="0" fontId="2" fillId="0" borderId="0" xfId="0" applyFont="1"/>
    <xf numFmtId="0" fontId="0" fillId="0" borderId="0" xfId="0" applyAlignment="1">
      <alignment horizontal="center"/>
    </xf>
    <xf numFmtId="46" fontId="0" fillId="0" borderId="17" xfId="0" applyNumberFormat="1" applyBorder="1" applyAlignment="1">
      <alignment horizontal="center"/>
    </xf>
    <xf numFmtId="1" fontId="0" fillId="0" borderId="0" xfId="0" applyNumberFormat="1"/>
    <xf numFmtId="4" fontId="2" fillId="0" borderId="0" xfId="0" applyNumberFormat="1" applyFont="1" applyAlignment="1">
      <alignment horizontal="center"/>
    </xf>
    <xf numFmtId="0" fontId="10" fillId="0" borderId="0" xfId="0" applyFont="1" applyAlignment="1">
      <alignment horizontal="center"/>
    </xf>
    <xf numFmtId="0" fontId="10" fillId="0" borderId="15" xfId="0" applyFont="1" applyBorder="1" applyAlignment="1">
      <alignment horizontal="center"/>
    </xf>
    <xf numFmtId="0" fontId="10" fillId="0" borderId="3" xfId="0" applyFont="1" applyBorder="1" applyAlignment="1">
      <alignment horizontal="center"/>
    </xf>
    <xf numFmtId="0" fontId="13" fillId="5" borderId="3" xfId="0" applyFont="1" applyFill="1" applyBorder="1" applyAlignment="1">
      <alignment horizontal="center"/>
    </xf>
    <xf numFmtId="0" fontId="0" fillId="5" borderId="15" xfId="0" applyFill="1" applyBorder="1" applyAlignment="1">
      <alignment horizontal="center"/>
    </xf>
    <xf numFmtId="0" fontId="13" fillId="5" borderId="2" xfId="0" applyFont="1" applyFill="1" applyBorder="1" applyAlignment="1">
      <alignment horizontal="center"/>
    </xf>
    <xf numFmtId="0" fontId="13" fillId="5" borderId="40" xfId="0" applyFont="1" applyFill="1" applyBorder="1" applyAlignment="1">
      <alignment horizontal="center"/>
    </xf>
    <xf numFmtId="0" fontId="27" fillId="0" borderId="0" xfId="0" applyFont="1"/>
    <xf numFmtId="0" fontId="26" fillId="0" borderId="0" xfId="0" applyFont="1"/>
    <xf numFmtId="0" fontId="26" fillId="0" borderId="0" xfId="0" applyFont="1" applyAlignment="1">
      <alignment vertical="top"/>
    </xf>
    <xf numFmtId="0" fontId="11" fillId="0" borderId="0" xfId="0" applyFont="1" applyAlignment="1">
      <alignment vertical="top" wrapText="1"/>
    </xf>
    <xf numFmtId="0" fontId="29" fillId="0" borderId="0" xfId="0" applyFont="1" applyAlignment="1">
      <alignment horizontal="left" vertical="center" indent="10"/>
    </xf>
    <xf numFmtId="0" fontId="30" fillId="0" borderId="0" xfId="0" applyFont="1" applyAlignment="1">
      <alignment horizontal="left" vertical="center" indent="10"/>
    </xf>
    <xf numFmtId="0" fontId="0" fillId="0" borderId="25" xfId="0" applyBorder="1"/>
    <xf numFmtId="0" fontId="0" fillId="0" borderId="50" xfId="0" applyBorder="1" applyAlignment="1">
      <alignment vertical="center"/>
    </xf>
    <xf numFmtId="44" fontId="18" fillId="7" borderId="13" xfId="1" applyFont="1" applyFill="1" applyBorder="1" applyAlignment="1">
      <alignment horizontal="left" vertical="center"/>
    </xf>
    <xf numFmtId="44" fontId="18" fillId="7" borderId="44" xfId="1" applyFont="1" applyFill="1" applyBorder="1" applyAlignment="1">
      <alignment horizontal="left" vertical="center"/>
    </xf>
    <xf numFmtId="44" fontId="11" fillId="0" borderId="13" xfId="1" applyFont="1" applyFill="1" applyBorder="1" applyAlignment="1">
      <alignment horizontal="left" vertical="center"/>
    </xf>
    <xf numFmtId="44" fontId="11" fillId="0" borderId="44" xfId="1" applyFont="1" applyFill="1" applyBorder="1" applyAlignment="1">
      <alignment horizontal="left" vertical="center"/>
    </xf>
    <xf numFmtId="0" fontId="2" fillId="0" borderId="34" xfId="0" applyFont="1" applyBorder="1" applyAlignment="1">
      <alignment horizontal="center" vertical="top"/>
    </xf>
    <xf numFmtId="44" fontId="2" fillId="0" borderId="33" xfId="0" applyNumberFormat="1" applyFont="1" applyBorder="1" applyAlignment="1">
      <alignment vertical="top"/>
    </xf>
    <xf numFmtId="44" fontId="2" fillId="0" borderId="32" xfId="0" applyNumberFormat="1" applyFont="1" applyBorder="1" applyAlignment="1">
      <alignment vertical="top"/>
    </xf>
    <xf numFmtId="0" fontId="4" fillId="0" borderId="0" xfId="0" applyFont="1" applyAlignment="1">
      <alignment vertical="top"/>
    </xf>
    <xf numFmtId="0" fontId="32" fillId="0" borderId="0" xfId="0" applyFont="1"/>
    <xf numFmtId="0" fontId="2" fillId="5" borderId="13" xfId="0" applyFont="1" applyFill="1" applyBorder="1" applyAlignment="1">
      <alignment horizontal="center"/>
    </xf>
    <xf numFmtId="0" fontId="0" fillId="5" borderId="13" xfId="0" applyFill="1" applyBorder="1" applyAlignment="1">
      <alignment horizontal="center"/>
    </xf>
    <xf numFmtId="0" fontId="3" fillId="0" borderId="0" xfId="0" applyFont="1" applyAlignment="1">
      <alignment vertical="center"/>
    </xf>
    <xf numFmtId="44" fontId="0" fillId="0" borderId="13" xfId="0" applyNumberFormat="1" applyBorder="1" applyAlignment="1">
      <alignment horizontal="left"/>
    </xf>
    <xf numFmtId="44" fontId="16" fillId="0" borderId="0" xfId="0" applyNumberFormat="1" applyFont="1" applyAlignment="1" applyProtection="1">
      <alignment horizontal="center" vertical="center"/>
      <protection locked="0"/>
    </xf>
    <xf numFmtId="44" fontId="16" fillId="0" borderId="21" xfId="0" applyNumberFormat="1" applyFont="1" applyBorder="1" applyAlignment="1" applyProtection="1">
      <alignment horizontal="center" vertical="center"/>
      <protection locked="0"/>
    </xf>
    <xf numFmtId="44" fontId="12" fillId="0" borderId="0" xfId="0" applyNumberFormat="1" applyFont="1" applyAlignment="1" applyProtection="1">
      <alignment horizontal="center" vertical="center"/>
      <protection locked="0"/>
    </xf>
    <xf numFmtId="44" fontId="12" fillId="0" borderId="21" xfId="0" applyNumberFormat="1" applyFont="1" applyBorder="1" applyAlignment="1" applyProtection="1">
      <alignment horizontal="center" vertical="center"/>
      <protection locked="0"/>
    </xf>
    <xf numFmtId="44" fontId="4" fillId="0" borderId="0" xfId="0" applyNumberFormat="1" applyFont="1" applyAlignment="1" applyProtection="1">
      <alignment horizontal="center" vertical="center"/>
      <protection locked="0"/>
    </xf>
    <xf numFmtId="44" fontId="4" fillId="0" borderId="21" xfId="0" applyNumberFormat="1" applyFont="1" applyBorder="1" applyAlignment="1" applyProtection="1">
      <alignment horizontal="center" vertical="center"/>
      <protection locked="0"/>
    </xf>
    <xf numFmtId="44" fontId="16" fillId="0" borderId="0" xfId="0" applyNumberFormat="1" applyFont="1" applyAlignment="1" applyProtection="1">
      <alignment vertical="center"/>
      <protection locked="0"/>
    </xf>
    <xf numFmtId="44" fontId="4" fillId="0" borderId="0" xfId="0" applyNumberFormat="1" applyFont="1" applyAlignment="1" applyProtection="1">
      <alignment vertical="center"/>
      <protection locked="0"/>
    </xf>
    <xf numFmtId="44" fontId="4" fillId="0" borderId="21" xfId="0" applyNumberFormat="1" applyFont="1" applyBorder="1" applyAlignment="1" applyProtection="1">
      <alignment vertical="center"/>
      <protection locked="0"/>
    </xf>
    <xf numFmtId="44" fontId="2" fillId="0" borderId="50" xfId="0" applyNumberFormat="1" applyFont="1" applyBorder="1" applyAlignment="1" applyProtection="1">
      <alignment horizontal="center" vertical="center"/>
      <protection locked="0"/>
    </xf>
    <xf numFmtId="44" fontId="2" fillId="0" borderId="51" xfId="0" applyNumberFormat="1" applyFont="1" applyBorder="1" applyAlignment="1" applyProtection="1">
      <alignment horizontal="center" vertical="center"/>
      <protection locked="0"/>
    </xf>
    <xf numFmtId="44" fontId="18" fillId="3" borderId="41" xfId="0" applyNumberFormat="1" applyFont="1" applyFill="1" applyBorder="1" applyAlignment="1" applyProtection="1">
      <alignment vertical="center"/>
      <protection locked="0"/>
    </xf>
    <xf numFmtId="44" fontId="18" fillId="3" borderId="18" xfId="0" applyNumberFormat="1" applyFont="1" applyFill="1" applyBorder="1" applyAlignment="1" applyProtection="1">
      <alignment vertical="center"/>
      <protection locked="0"/>
    </xf>
    <xf numFmtId="0" fontId="2" fillId="0" borderId="0" xfId="0" applyFont="1" applyAlignment="1">
      <alignment horizontal="center"/>
    </xf>
    <xf numFmtId="0" fontId="0" fillId="1" borderId="13" xfId="0" applyFill="1" applyBorder="1"/>
    <xf numFmtId="0" fontId="2" fillId="3" borderId="13"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3" borderId="53" xfId="0" applyFont="1" applyFill="1" applyBorder="1" applyAlignment="1">
      <alignment horizontal="center" vertical="center" wrapText="1"/>
    </xf>
    <xf numFmtId="0" fontId="21" fillId="0" borderId="31" xfId="0" applyFont="1" applyBorder="1" applyAlignment="1">
      <alignment horizontal="right" vertical="center"/>
    </xf>
    <xf numFmtId="0" fontId="0" fillId="0" borderId="0" xfId="0" applyAlignment="1" applyProtection="1">
      <alignment horizontal="center"/>
      <protection locked="0"/>
    </xf>
    <xf numFmtId="0" fontId="0" fillId="9" borderId="24" xfId="0" applyFill="1" applyBorder="1"/>
    <xf numFmtId="0" fontId="0" fillId="9" borderId="23" xfId="0" applyFill="1" applyBorder="1"/>
    <xf numFmtId="0" fontId="2" fillId="9" borderId="23" xfId="0" applyFont="1" applyFill="1" applyBorder="1" applyAlignment="1">
      <alignment horizontal="center"/>
    </xf>
    <xf numFmtId="0" fontId="2" fillId="6" borderId="7" xfId="0" applyFont="1" applyFill="1" applyBorder="1" applyAlignment="1">
      <alignment horizontal="center" vertical="center"/>
    </xf>
    <xf numFmtId="0" fontId="0" fillId="0" borderId="0" xfId="0" applyAlignment="1" applyProtection="1">
      <alignment horizontal="left" vertical="center"/>
      <protection locked="0"/>
    </xf>
    <xf numFmtId="44" fontId="8" fillId="0" borderId="61" xfId="1" applyFont="1" applyBorder="1" applyAlignment="1" applyProtection="1">
      <alignment wrapText="1"/>
      <protection locked="0"/>
    </xf>
    <xf numFmtId="44" fontId="8" fillId="0" borderId="62" xfId="1" applyFont="1" applyFill="1" applyBorder="1" applyAlignment="1" applyProtection="1">
      <alignment wrapText="1"/>
      <protection locked="0"/>
    </xf>
    <xf numFmtId="44" fontId="8" fillId="0" borderId="64" xfId="1" applyFont="1" applyFill="1" applyBorder="1" applyAlignment="1" applyProtection="1">
      <alignment wrapText="1"/>
      <protection locked="0"/>
    </xf>
    <xf numFmtId="165" fontId="45" fillId="2" borderId="11" xfId="1" applyNumberFormat="1" applyFont="1" applyFill="1" applyBorder="1" applyAlignment="1" applyProtection="1">
      <alignment horizontal="center" vertical="center"/>
      <protection locked="0"/>
    </xf>
    <xf numFmtId="0" fontId="0" fillId="0" borderId="0" xfId="0" applyAlignment="1" applyProtection="1">
      <alignment vertical="center"/>
      <protection locked="0"/>
    </xf>
    <xf numFmtId="1" fontId="24" fillId="2" borderId="0" xfId="0" applyNumberFormat="1" applyFont="1" applyFill="1" applyAlignment="1">
      <alignment vertical="center"/>
    </xf>
    <xf numFmtId="0" fontId="0" fillId="0" borderId="4" xfId="0" applyBorder="1"/>
    <xf numFmtId="0" fontId="0" fillId="0" borderId="4" xfId="0" applyBorder="1" applyAlignment="1">
      <alignment vertical="center"/>
    </xf>
    <xf numFmtId="0" fontId="5" fillId="5" borderId="27" xfId="0" applyFont="1" applyFill="1" applyBorder="1" applyAlignment="1">
      <alignment vertical="center"/>
    </xf>
    <xf numFmtId="0" fontId="5" fillId="5" borderId="43" xfId="0" applyFont="1" applyFill="1" applyBorder="1" applyAlignment="1">
      <alignment vertical="center"/>
    </xf>
    <xf numFmtId="44" fontId="12" fillId="5" borderId="43" xfId="0" applyNumberFormat="1" applyFont="1" applyFill="1" applyBorder="1" applyAlignment="1">
      <alignment horizontal="center" vertical="center"/>
    </xf>
    <xf numFmtId="44" fontId="12" fillId="5" borderId="46" xfId="0" applyNumberFormat="1" applyFont="1" applyFill="1" applyBorder="1" applyAlignment="1">
      <alignment horizontal="center" vertical="center"/>
    </xf>
    <xf numFmtId="44" fontId="5" fillId="5" borderId="0" xfId="0" applyNumberFormat="1" applyFont="1" applyFill="1" applyAlignment="1">
      <alignment horizontal="center" vertical="center"/>
    </xf>
    <xf numFmtId="44" fontId="5" fillId="5" borderId="21" xfId="0" applyNumberFormat="1" applyFont="1" applyFill="1" applyBorder="1" applyAlignment="1">
      <alignment horizontal="center" vertical="center"/>
    </xf>
    <xf numFmtId="44" fontId="5" fillId="5" borderId="45" xfId="0" applyNumberFormat="1" applyFont="1" applyFill="1" applyBorder="1" applyAlignment="1">
      <alignment horizontal="center" vertical="center"/>
    </xf>
    <xf numFmtId="44" fontId="5" fillId="5" borderId="47" xfId="0" applyNumberFormat="1" applyFont="1" applyFill="1" applyBorder="1" applyAlignment="1">
      <alignment horizontal="center" vertical="center"/>
    </xf>
    <xf numFmtId="44" fontId="5" fillId="5" borderId="25" xfId="0" applyNumberFormat="1" applyFont="1" applyFill="1" applyBorder="1" applyAlignment="1">
      <alignment horizontal="center" vertical="center"/>
    </xf>
    <xf numFmtId="44" fontId="0" fillId="0" borderId="13" xfId="0" applyNumberFormat="1" applyBorder="1"/>
    <xf numFmtId="0" fontId="2" fillId="0" borderId="13" xfId="0" applyFont="1" applyBorder="1"/>
    <xf numFmtId="0" fontId="0" fillId="0" borderId="13" xfId="0" applyBorder="1"/>
    <xf numFmtId="0" fontId="0" fillId="0" borderId="13" xfId="0" applyBorder="1" applyAlignment="1">
      <alignment horizontal="center" vertical="center"/>
    </xf>
    <xf numFmtId="4" fontId="8" fillId="0" borderId="48" xfId="0" applyNumberFormat="1" applyFont="1" applyBorder="1" applyAlignment="1">
      <alignment wrapText="1"/>
    </xf>
    <xf numFmtId="4" fontId="8" fillId="0" borderId="55" xfId="0" applyNumberFormat="1" applyFont="1" applyBorder="1" applyAlignment="1">
      <alignment wrapText="1"/>
    </xf>
    <xf numFmtId="0" fontId="2" fillId="0" borderId="25" xfId="0" applyFont="1" applyBorder="1" applyAlignment="1">
      <alignment horizontal="center"/>
    </xf>
    <xf numFmtId="0" fontId="0" fillId="0" borderId="26" xfId="0" applyBorder="1"/>
    <xf numFmtId="4" fontId="0" fillId="0" borderId="13" xfId="0" applyNumberFormat="1" applyBorder="1" applyAlignment="1">
      <alignment horizontal="center" vertical="center"/>
    </xf>
    <xf numFmtId="44" fontId="0" fillId="0" borderId="13" xfId="0" applyNumberFormat="1" applyBorder="1" applyAlignment="1">
      <alignment horizontal="center" vertical="center"/>
    </xf>
    <xf numFmtId="0" fontId="0" fillId="0" borderId="31" xfId="0" applyBorder="1"/>
    <xf numFmtId="0" fontId="34" fillId="0" borderId="2" xfId="0" applyFont="1" applyBorder="1"/>
    <xf numFmtId="44" fontId="0" fillId="0" borderId="42" xfId="0" applyNumberFormat="1" applyBorder="1" applyAlignment="1">
      <alignment horizontal="left"/>
    </xf>
    <xf numFmtId="44" fontId="0" fillId="0" borderId="53" xfId="0" applyNumberFormat="1" applyBorder="1" applyAlignment="1">
      <alignment horizontal="left"/>
    </xf>
    <xf numFmtId="0" fontId="0" fillId="0" borderId="13" xfId="0" applyBorder="1" applyAlignment="1">
      <alignment horizontal="center"/>
    </xf>
    <xf numFmtId="44" fontId="0" fillId="0" borderId="13" xfId="0" applyNumberFormat="1" applyBorder="1" applyAlignment="1" applyProtection="1">
      <alignment horizontal="left"/>
      <protection locked="0"/>
    </xf>
    <xf numFmtId="4" fontId="0" fillId="0" borderId="42" xfId="0" applyNumberFormat="1" applyBorder="1" applyAlignment="1">
      <alignment horizontal="center"/>
    </xf>
    <xf numFmtId="4" fontId="0" fillId="0" borderId="13" xfId="0" applyNumberFormat="1" applyBorder="1" applyAlignment="1" applyProtection="1">
      <alignment horizontal="center"/>
      <protection locked="0"/>
    </xf>
    <xf numFmtId="0" fontId="32" fillId="0" borderId="41" xfId="0" applyFont="1" applyBorder="1"/>
    <xf numFmtId="0" fontId="35" fillId="0" borderId="41" xfId="0" applyFont="1" applyBorder="1"/>
    <xf numFmtId="0" fontId="0" fillId="0" borderId="27" xfId="0" applyBorder="1"/>
    <xf numFmtId="0" fontId="0" fillId="0" borderId="25" xfId="0" applyBorder="1" applyAlignment="1">
      <alignment horizontal="center"/>
    </xf>
    <xf numFmtId="0" fontId="0" fillId="0" borderId="0" xfId="0" applyAlignment="1">
      <alignment horizontal="center" wrapText="1"/>
    </xf>
    <xf numFmtId="4" fontId="0" fillId="0" borderId="53" xfId="0" applyNumberFormat="1" applyBorder="1" applyAlignment="1">
      <alignment horizontal="center"/>
    </xf>
    <xf numFmtId="4" fontId="0" fillId="0" borderId="13" xfId="0" applyNumberFormat="1" applyBorder="1" applyAlignment="1">
      <alignment horizontal="center"/>
    </xf>
    <xf numFmtId="0" fontId="0" fillId="0" borderId="0" xfId="0" applyAlignment="1">
      <alignment horizontal="right"/>
    </xf>
    <xf numFmtId="44" fontId="17" fillId="0" borderId="0" xfId="0" applyNumberFormat="1" applyFont="1" applyAlignment="1" applyProtection="1">
      <alignment horizontal="center" vertical="center"/>
      <protection locked="0"/>
    </xf>
    <xf numFmtId="44" fontId="17" fillId="0" borderId="21" xfId="0" applyNumberFormat="1" applyFont="1" applyBorder="1" applyAlignment="1" applyProtection="1">
      <alignment horizontal="center" vertical="center"/>
      <protection locked="0"/>
    </xf>
    <xf numFmtId="1" fontId="0" fillId="2" borderId="2" xfId="0" applyNumberFormat="1" applyFill="1" applyBorder="1" applyAlignment="1" applyProtection="1">
      <alignment horizontal="center"/>
      <protection locked="0"/>
    </xf>
    <xf numFmtId="1" fontId="0" fillId="2" borderId="17" xfId="0" applyNumberFormat="1" applyFill="1" applyBorder="1" applyAlignment="1" applyProtection="1">
      <alignment horizontal="center"/>
      <protection locked="0"/>
    </xf>
    <xf numFmtId="1" fontId="0" fillId="2" borderId="0" xfId="0" applyNumberFormat="1" applyFill="1" applyAlignment="1" applyProtection="1">
      <alignment horizontal="center"/>
      <protection locked="0"/>
    </xf>
    <xf numFmtId="4" fontId="0" fillId="0" borderId="14" xfId="0" applyNumberFormat="1" applyBorder="1" applyAlignment="1">
      <alignment horizontal="center"/>
    </xf>
    <xf numFmtId="4" fontId="2" fillId="0" borderId="14" xfId="0" applyNumberFormat="1" applyFont="1" applyBorder="1" applyAlignment="1">
      <alignment horizontal="center"/>
    </xf>
    <xf numFmtId="0" fontId="2" fillId="2" borderId="13" xfId="0" applyFont="1" applyFill="1" applyBorder="1" applyAlignment="1">
      <alignment horizontal="center"/>
    </xf>
    <xf numFmtId="0" fontId="0" fillId="2" borderId="13" xfId="0" applyFill="1" applyBorder="1" applyAlignment="1">
      <alignment horizontal="center"/>
    </xf>
    <xf numFmtId="44" fontId="12" fillId="0" borderId="25" xfId="0" applyNumberFormat="1" applyFont="1" applyBorder="1" applyAlignment="1" applyProtection="1">
      <alignment horizontal="center" vertical="center"/>
      <protection locked="0"/>
    </xf>
    <xf numFmtId="44" fontId="12" fillId="0" borderId="20" xfId="0" applyNumberFormat="1" applyFont="1" applyBorder="1" applyAlignment="1" applyProtection="1">
      <alignment horizontal="center" vertical="center"/>
      <protection locked="0"/>
    </xf>
    <xf numFmtId="0" fontId="12" fillId="0" borderId="0" xfId="0" applyFont="1" applyAlignment="1">
      <alignment horizontal="left" vertical="center"/>
    </xf>
    <xf numFmtId="44" fontId="17" fillId="0" borderId="25" xfId="0" applyNumberFormat="1" applyFont="1" applyBorder="1" applyAlignment="1" applyProtection="1">
      <alignment horizontal="center" vertical="center"/>
      <protection locked="0"/>
    </xf>
    <xf numFmtId="44" fontId="16" fillId="0" borderId="20" xfId="0" applyNumberFormat="1" applyFont="1" applyBorder="1" applyAlignment="1" applyProtection="1">
      <alignment horizontal="center" vertical="center"/>
      <protection locked="0"/>
    </xf>
    <xf numFmtId="0" fontId="11" fillId="0" borderId="0" xfId="0" applyFont="1" applyAlignment="1">
      <alignment horizontal="left" vertical="top" wrapText="1"/>
    </xf>
    <xf numFmtId="0" fontId="48" fillId="0" borderId="31" xfId="0" applyFont="1" applyBorder="1" applyAlignment="1">
      <alignment vertical="center"/>
    </xf>
    <xf numFmtId="0" fontId="49" fillId="0" borderId="0" xfId="0" applyFont="1" applyAlignment="1">
      <alignment vertical="center"/>
    </xf>
    <xf numFmtId="44" fontId="38" fillId="0" borderId="14" xfId="1" applyFont="1" applyBorder="1" applyAlignment="1" applyProtection="1">
      <alignment wrapText="1"/>
    </xf>
    <xf numFmtId="44" fontId="38" fillId="0" borderId="16" xfId="1" applyFont="1" applyFill="1" applyBorder="1" applyAlignment="1" applyProtection="1">
      <alignment wrapText="1"/>
    </xf>
    <xf numFmtId="44" fontId="38" fillId="0" borderId="13" xfId="1" applyFont="1" applyBorder="1" applyAlignment="1" applyProtection="1">
      <alignment wrapText="1"/>
    </xf>
    <xf numFmtId="44" fontId="38" fillId="0" borderId="12" xfId="1" applyFont="1" applyBorder="1" applyAlignment="1" applyProtection="1">
      <alignment wrapText="1"/>
    </xf>
    <xf numFmtId="44" fontId="38" fillId="0" borderId="48" xfId="1" applyFont="1" applyBorder="1" applyAlignment="1" applyProtection="1">
      <alignment wrapText="1"/>
    </xf>
    <xf numFmtId="44" fontId="38" fillId="2" borderId="16" xfId="1" applyFont="1" applyFill="1" applyBorder="1" applyAlignment="1" applyProtection="1">
      <alignment wrapText="1"/>
    </xf>
    <xf numFmtId="44" fontId="38" fillId="2" borderId="13" xfId="1" applyFont="1" applyFill="1" applyBorder="1" applyAlignment="1" applyProtection="1">
      <alignment wrapText="1"/>
    </xf>
    <xf numFmtId="44" fontId="38" fillId="0" borderId="29" xfId="1" applyFont="1" applyFill="1" applyBorder="1" applyAlignment="1" applyProtection="1">
      <alignment wrapText="1"/>
    </xf>
    <xf numFmtId="44" fontId="38" fillId="0" borderId="10" xfId="1" applyFont="1" applyFill="1" applyBorder="1" applyAlignment="1" applyProtection="1">
      <alignment wrapText="1"/>
    </xf>
    <xf numFmtId="44" fontId="38" fillId="0" borderId="9" xfId="1" applyFont="1" applyBorder="1" applyAlignment="1" applyProtection="1">
      <alignment wrapText="1"/>
    </xf>
    <xf numFmtId="44" fontId="38" fillId="0" borderId="55" xfId="1" applyFont="1" applyBorder="1" applyAlignment="1" applyProtection="1">
      <alignment wrapText="1"/>
    </xf>
    <xf numFmtId="44" fontId="38" fillId="0" borderId="68" xfId="1" applyFont="1" applyBorder="1" applyAlignment="1" applyProtection="1">
      <alignment wrapText="1"/>
    </xf>
    <xf numFmtId="44" fontId="46" fillId="4" borderId="68" xfId="1" applyFont="1" applyFill="1" applyBorder="1" applyAlignment="1" applyProtection="1">
      <alignment wrapText="1"/>
    </xf>
    <xf numFmtId="44" fontId="38" fillId="0" borderId="24" xfId="1" applyFont="1" applyBorder="1" applyAlignment="1" applyProtection="1">
      <alignment vertical="center" wrapText="1"/>
    </xf>
    <xf numFmtId="44" fontId="38" fillId="2" borderId="68" xfId="0" applyNumberFormat="1" applyFont="1" applyFill="1" applyBorder="1" applyAlignment="1">
      <alignment wrapText="1"/>
    </xf>
    <xf numFmtId="44" fontId="38" fillId="0" borderId="68" xfId="0" applyNumberFormat="1" applyFont="1" applyBorder="1" applyAlignment="1">
      <alignment wrapText="1"/>
    </xf>
    <xf numFmtId="44" fontId="38" fillId="4" borderId="68" xfId="1" applyFont="1" applyFill="1" applyBorder="1" applyAlignment="1" applyProtection="1">
      <alignment wrapText="1"/>
    </xf>
    <xf numFmtId="44" fontId="38" fillId="2" borderId="68" xfId="1" applyFont="1" applyFill="1" applyBorder="1" applyAlignment="1" applyProtection="1">
      <alignment wrapText="1"/>
    </xf>
    <xf numFmtId="44" fontId="38" fillId="4" borderId="68" xfId="0" applyNumberFormat="1" applyFont="1" applyFill="1" applyBorder="1" applyAlignment="1">
      <alignment wrapText="1"/>
    </xf>
    <xf numFmtId="44" fontId="38" fillId="0" borderId="24" xfId="1" applyFont="1" applyBorder="1" applyAlignment="1" applyProtection="1">
      <alignment wrapText="1"/>
    </xf>
    <xf numFmtId="44" fontId="38" fillId="2" borderId="24" xfId="1" applyFont="1" applyFill="1" applyBorder="1" applyAlignment="1" applyProtection="1">
      <alignment wrapText="1"/>
    </xf>
    <xf numFmtId="44" fontId="38" fillId="0" borderId="68" xfId="1" applyFont="1" applyFill="1" applyBorder="1" applyAlignment="1" applyProtection="1">
      <alignment wrapText="1"/>
    </xf>
    <xf numFmtId="44" fontId="41" fillId="0" borderId="26" xfId="0" applyNumberFormat="1" applyFont="1" applyBorder="1" applyAlignment="1">
      <alignment wrapText="1"/>
    </xf>
    <xf numFmtId="44" fontId="8" fillId="0" borderId="24" xfId="0" applyNumberFormat="1" applyFont="1" applyBorder="1" applyAlignment="1">
      <alignment wrapText="1"/>
    </xf>
    <xf numFmtId="44" fontId="41" fillId="0" borderId="60" xfId="0" applyNumberFormat="1" applyFont="1" applyBorder="1" applyAlignment="1">
      <alignment wrapText="1"/>
    </xf>
    <xf numFmtId="44" fontId="8" fillId="0" borderId="68" xfId="0" applyNumberFormat="1" applyFont="1" applyBorder="1" applyAlignment="1">
      <alignment wrapText="1"/>
    </xf>
    <xf numFmtId="0" fontId="24" fillId="2" borderId="2" xfId="0" applyFont="1" applyFill="1" applyBorder="1" applyAlignment="1">
      <alignment horizontal="right" vertical="center"/>
    </xf>
    <xf numFmtId="8" fontId="24" fillId="2" borderId="1" xfId="0" applyNumberFormat="1" applyFont="1" applyFill="1" applyBorder="1" applyAlignment="1">
      <alignment horizontal="left" vertical="center"/>
    </xf>
    <xf numFmtId="0" fontId="24" fillId="2" borderId="3" xfId="0" applyFont="1" applyFill="1" applyBorder="1" applyAlignment="1">
      <alignment horizontal="right" vertical="center"/>
    </xf>
    <xf numFmtId="8" fontId="24" fillId="2" borderId="2" xfId="0" applyNumberFormat="1" applyFont="1" applyFill="1" applyBorder="1" applyAlignment="1">
      <alignment horizontal="left" vertical="center"/>
    </xf>
    <xf numFmtId="165" fontId="24" fillId="0" borderId="67" xfId="1" applyNumberFormat="1" applyFont="1" applyBorder="1" applyAlignment="1" applyProtection="1">
      <alignment horizontal="right" vertical="center" wrapText="1"/>
    </xf>
    <xf numFmtId="8" fontId="24" fillId="0" borderId="18" xfId="0" applyNumberFormat="1" applyFont="1" applyBorder="1" applyAlignment="1">
      <alignment horizontal="left" vertical="center"/>
    </xf>
    <xf numFmtId="0" fontId="2" fillId="3" borderId="13" xfId="0" applyFont="1" applyFill="1" applyBorder="1" applyAlignment="1">
      <alignment horizontal="center" vertical="center"/>
    </xf>
    <xf numFmtId="165" fontId="2" fillId="3" borderId="15" xfId="1" applyNumberFormat="1" applyFont="1" applyFill="1" applyBorder="1" applyAlignment="1" applyProtection="1">
      <alignment horizontal="center" vertical="center" wrapText="1"/>
    </xf>
    <xf numFmtId="165" fontId="2" fillId="3" borderId="13" xfId="1" applyNumberFormat="1" applyFont="1" applyFill="1" applyBorder="1" applyAlignment="1" applyProtection="1">
      <alignment horizontal="center" vertical="center" wrapText="1"/>
    </xf>
    <xf numFmtId="0" fontId="2" fillId="3" borderId="12" xfId="0" applyFont="1" applyFill="1" applyBorder="1" applyAlignment="1">
      <alignment horizontal="center" vertical="center" wrapText="1"/>
    </xf>
    <xf numFmtId="165" fontId="2" fillId="2" borderId="10" xfId="1" applyNumberFormat="1" applyFont="1" applyFill="1" applyBorder="1" applyAlignment="1" applyProtection="1">
      <alignment horizontal="center" vertical="center"/>
    </xf>
    <xf numFmtId="165" fontId="2" fillId="2" borderId="10" xfId="0" applyNumberFormat="1" applyFont="1" applyFill="1" applyBorder="1" applyAlignment="1">
      <alignment horizontal="center" vertical="center"/>
    </xf>
    <xf numFmtId="165" fontId="6" fillId="2" borderId="28" xfId="1" applyNumberFormat="1" applyFont="1" applyFill="1" applyBorder="1" applyAlignment="1" applyProtection="1">
      <alignment horizontal="center" vertical="center"/>
    </xf>
    <xf numFmtId="165" fontId="2" fillId="0" borderId="10" xfId="1" applyNumberFormat="1" applyFont="1" applyBorder="1" applyAlignment="1" applyProtection="1">
      <alignment horizontal="center" vertical="center" wrapText="1"/>
    </xf>
    <xf numFmtId="8" fontId="2" fillId="0" borderId="9" xfId="0" applyNumberFormat="1" applyFont="1" applyBorder="1" applyAlignment="1">
      <alignment horizontal="center" vertical="center"/>
    </xf>
    <xf numFmtId="165" fontId="2" fillId="2" borderId="30" xfId="0" applyNumberFormat="1" applyFont="1" applyFill="1" applyBorder="1" applyAlignment="1">
      <alignment horizontal="right"/>
    </xf>
    <xf numFmtId="166" fontId="2" fillId="0" borderId="12" xfId="1" applyNumberFormat="1" applyFont="1" applyBorder="1" applyAlignment="1" applyProtection="1">
      <alignment horizontal="right"/>
    </xf>
    <xf numFmtId="166" fontId="2" fillId="0" borderId="9" xfId="1" applyNumberFormat="1" applyFont="1" applyBorder="1" applyAlignment="1" applyProtection="1">
      <alignment horizontal="right"/>
    </xf>
    <xf numFmtId="0" fontId="4" fillId="0" borderId="0" xfId="0" applyFont="1"/>
    <xf numFmtId="0" fontId="3" fillId="0" borderId="0" xfId="0" applyFont="1"/>
    <xf numFmtId="0" fontId="24" fillId="0" borderId="35" xfId="0" applyFont="1" applyBorder="1" applyAlignment="1">
      <alignment horizontal="center" vertical="center"/>
    </xf>
    <xf numFmtId="165" fontId="2" fillId="0" borderId="36" xfId="1" applyNumberFormat="1" applyFont="1" applyBorder="1" applyAlignment="1" applyProtection="1">
      <alignment horizontal="right"/>
    </xf>
    <xf numFmtId="0" fontId="24" fillId="0" borderId="37" xfId="0" applyFont="1" applyBorder="1" applyAlignment="1">
      <alignment horizontal="center" vertical="center"/>
    </xf>
    <xf numFmtId="165" fontId="2" fillId="0" borderId="13" xfId="1" applyNumberFormat="1" applyFont="1" applyBorder="1" applyAlignment="1" applyProtection="1">
      <alignment horizontal="right"/>
    </xf>
    <xf numFmtId="0" fontId="24" fillId="0" borderId="38" xfId="0" applyFont="1" applyBorder="1" applyAlignment="1">
      <alignment horizontal="center" vertical="center"/>
    </xf>
    <xf numFmtId="165" fontId="2" fillId="0" borderId="10" xfId="1" applyNumberFormat="1" applyFont="1" applyBorder="1" applyAlignment="1" applyProtection="1">
      <alignment horizontal="right"/>
    </xf>
    <xf numFmtId="0" fontId="5" fillId="0" borderId="0" xfId="0" applyFont="1" applyAlignment="1">
      <alignment horizontal="left" vertical="top" wrapText="1"/>
    </xf>
    <xf numFmtId="0" fontId="4" fillId="0" borderId="3" xfId="0" applyFont="1" applyBorder="1"/>
    <xf numFmtId="0" fontId="4" fillId="0" borderId="2" xfId="0" applyFont="1" applyBorder="1"/>
    <xf numFmtId="0" fontId="4" fillId="0" borderId="2" xfId="0" applyFont="1" applyBorder="1" applyAlignment="1">
      <alignment horizontal="right"/>
    </xf>
    <xf numFmtId="0" fontId="4" fillId="0" borderId="1" xfId="0" applyFont="1" applyBorder="1"/>
    <xf numFmtId="0" fontId="4" fillId="0" borderId="0" xfId="0" applyFont="1" applyAlignment="1">
      <alignment horizontal="right"/>
    </xf>
    <xf numFmtId="0" fontId="4" fillId="0" borderId="7" xfId="0" applyFont="1" applyBorder="1"/>
    <xf numFmtId="0" fontId="4" fillId="0" borderId="6" xfId="0" applyFont="1" applyBorder="1"/>
    <xf numFmtId="0" fontId="4" fillId="0" borderId="5" xfId="0" applyFont="1" applyBorder="1"/>
    <xf numFmtId="0" fontId="34" fillId="0" borderId="4" xfId="0" applyFont="1" applyBorder="1" applyAlignment="1">
      <alignment horizontal="right"/>
    </xf>
    <xf numFmtId="0" fontId="34" fillId="0" borderId="0" xfId="0" applyFont="1" applyAlignment="1">
      <alignment horizontal="right"/>
    </xf>
    <xf numFmtId="0" fontId="3" fillId="0" borderId="7" xfId="0" applyFont="1" applyBorder="1"/>
    <xf numFmtId="0" fontId="3" fillId="0" borderId="6" xfId="0" applyFont="1" applyBorder="1"/>
    <xf numFmtId="0" fontId="3" fillId="0" borderId="5" xfId="0" applyFont="1" applyBorder="1"/>
    <xf numFmtId="0" fontId="34" fillId="0" borderId="4" xfId="0" applyFont="1" applyBorder="1"/>
    <xf numFmtId="0" fontId="3" fillId="0" borderId="2" xfId="0" applyFont="1" applyBorder="1"/>
    <xf numFmtId="0" fontId="34" fillId="0" borderId="0" xfId="0" applyFont="1"/>
    <xf numFmtId="0" fontId="3" fillId="0" borderId="1" xfId="0" applyFont="1" applyBorder="1"/>
    <xf numFmtId="0" fontId="3" fillId="0" borderId="3" xfId="0" applyFont="1" applyBorder="1"/>
    <xf numFmtId="0" fontId="3" fillId="3" borderId="60" xfId="0" applyFont="1" applyFill="1" applyBorder="1" applyAlignment="1">
      <alignment horizontal="center"/>
    </xf>
    <xf numFmtId="0" fontId="24" fillId="2" borderId="24" xfId="0" applyFont="1" applyFill="1" applyBorder="1" applyAlignment="1">
      <alignment horizontal="center" vertical="center"/>
    </xf>
    <xf numFmtId="0" fontId="24" fillId="2" borderId="23" xfId="0" applyFont="1" applyFill="1" applyBorder="1" applyAlignment="1">
      <alignment horizontal="center" vertical="center"/>
    </xf>
    <xf numFmtId="0" fontId="24" fillId="2" borderId="22" xfId="0" applyFont="1" applyFill="1" applyBorder="1" applyAlignment="1">
      <alignment horizontal="center" vertical="center"/>
    </xf>
    <xf numFmtId="0" fontId="24" fillId="3" borderId="56" xfId="0" applyFont="1" applyFill="1" applyBorder="1" applyAlignment="1">
      <alignment horizontal="center"/>
    </xf>
    <xf numFmtId="0" fontId="7" fillId="3" borderId="34" xfId="0" applyFont="1" applyFill="1" applyBorder="1" applyAlignment="1">
      <alignment horizontal="center" vertical="center" wrapText="1"/>
    </xf>
    <xf numFmtId="0" fontId="7" fillId="3" borderId="32" xfId="0" applyFont="1" applyFill="1" applyBorder="1" applyAlignment="1">
      <alignment horizontal="center" vertical="center" wrapText="1"/>
    </xf>
    <xf numFmtId="44" fontId="40" fillId="0" borderId="0" xfId="0" applyNumberFormat="1" applyFont="1" applyAlignment="1">
      <alignment wrapText="1"/>
    </xf>
    <xf numFmtId="44" fontId="41" fillId="0" borderId="0" xfId="0" applyNumberFormat="1" applyFont="1" applyAlignment="1">
      <alignment wrapText="1"/>
    </xf>
    <xf numFmtId="0" fontId="43" fillId="0" borderId="0" xfId="0" applyFont="1"/>
    <xf numFmtId="0" fontId="3" fillId="0" borderId="0" xfId="0" applyFont="1" applyAlignment="1">
      <alignment horizontal="center"/>
    </xf>
    <xf numFmtId="0" fontId="44" fillId="0" borderId="0" xfId="0" applyFont="1"/>
    <xf numFmtId="0" fontId="24" fillId="2" borderId="35" xfId="0" applyFont="1" applyFill="1" applyBorder="1" applyAlignment="1">
      <alignment horizontal="right" vertical="center"/>
    </xf>
    <xf numFmtId="0" fontId="2" fillId="3" borderId="14" xfId="0" applyFont="1" applyFill="1" applyBorder="1" applyAlignment="1">
      <alignment horizontal="center" vertical="center" wrapText="1"/>
    </xf>
    <xf numFmtId="0" fontId="23" fillId="0" borderId="0" xfId="0" applyFont="1"/>
    <xf numFmtId="3" fontId="8" fillId="0" borderId="0" xfId="0" applyNumberFormat="1" applyFont="1" applyAlignment="1">
      <alignment wrapText="1"/>
    </xf>
    <xf numFmtId="44" fontId="38" fillId="0" borderId="0" xfId="1" applyFont="1" applyBorder="1" applyAlignment="1" applyProtection="1">
      <alignment wrapText="1"/>
    </xf>
    <xf numFmtId="44" fontId="38" fillId="0" borderId="0" xfId="1" applyFont="1" applyFill="1" applyBorder="1" applyAlignment="1" applyProtection="1">
      <alignment wrapText="1"/>
    </xf>
    <xf numFmtId="44" fontId="8" fillId="0" borderId="0" xfId="1" applyFont="1" applyBorder="1" applyAlignment="1" applyProtection="1">
      <alignment wrapText="1"/>
    </xf>
    <xf numFmtId="3" fontId="38" fillId="0" borderId="0" xfId="0" applyNumberFormat="1" applyFont="1" applyAlignment="1">
      <alignment wrapText="1"/>
    </xf>
    <xf numFmtId="165" fontId="38" fillId="0" borderId="0" xfId="1" applyNumberFormat="1" applyFont="1" applyBorder="1" applyAlignment="1" applyProtection="1">
      <alignment wrapText="1"/>
    </xf>
    <xf numFmtId="165" fontId="39" fillId="0" borderId="0" xfId="1" applyNumberFormat="1" applyFont="1" applyBorder="1" applyAlignment="1" applyProtection="1">
      <alignment wrapText="1"/>
    </xf>
    <xf numFmtId="0" fontId="22" fillId="0" borderId="0" xfId="0" applyFont="1"/>
    <xf numFmtId="0" fontId="11" fillId="0" borderId="31" xfId="0" applyFont="1" applyBorder="1" applyAlignment="1">
      <alignment vertical="center"/>
    </xf>
    <xf numFmtId="0" fontId="6" fillId="3" borderId="27"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56" xfId="0" applyFont="1" applyFill="1" applyBorder="1" applyAlignment="1">
      <alignment horizontal="center" vertical="center" wrapText="1"/>
    </xf>
    <xf numFmtId="0" fontId="12" fillId="3" borderId="68" xfId="0" applyFont="1" applyFill="1" applyBorder="1" applyAlignment="1">
      <alignment horizontal="center" vertical="center" wrapText="1"/>
    </xf>
    <xf numFmtId="0" fontId="0" fillId="0" borderId="68" xfId="0" applyBorder="1"/>
    <xf numFmtId="0" fontId="2" fillId="0" borderId="60" xfId="0" applyFont="1" applyBorder="1"/>
    <xf numFmtId="44" fontId="4" fillId="0" borderId="0" xfId="0" applyNumberFormat="1" applyFont="1"/>
    <xf numFmtId="44" fontId="8" fillId="0" borderId="65" xfId="1" applyFont="1" applyBorder="1" applyAlignment="1" applyProtection="1">
      <alignment wrapText="1"/>
    </xf>
    <xf numFmtId="44" fontId="8" fillId="0" borderId="60" xfId="1" applyFont="1" applyBorder="1" applyAlignment="1" applyProtection="1">
      <alignment wrapText="1"/>
    </xf>
    <xf numFmtId="44" fontId="8" fillId="0" borderId="63" xfId="1" applyFont="1" applyFill="1" applyBorder="1" applyAlignment="1" applyProtection="1">
      <alignment wrapText="1"/>
    </xf>
    <xf numFmtId="4" fontId="8" fillId="0" borderId="60" xfId="0" applyNumberFormat="1" applyFont="1" applyBorder="1" applyAlignment="1">
      <alignment wrapText="1"/>
    </xf>
    <xf numFmtId="0" fontId="23" fillId="3" borderId="58" xfId="0" applyFont="1" applyFill="1" applyBorder="1" applyAlignment="1">
      <alignment horizontal="center" vertical="center" wrapText="1"/>
    </xf>
    <xf numFmtId="0" fontId="23" fillId="3" borderId="69"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23" fillId="3" borderId="52" xfId="0" applyFont="1" applyFill="1" applyBorder="1" applyAlignment="1">
      <alignment horizontal="center" vertical="center" wrapText="1"/>
    </xf>
    <xf numFmtId="0" fontId="2" fillId="3" borderId="59" xfId="0" applyFont="1" applyFill="1" applyBorder="1" applyAlignment="1">
      <alignment horizontal="center" vertical="center" wrapText="1"/>
    </xf>
    <xf numFmtId="0" fontId="0" fillId="0" borderId="48" xfId="0" applyBorder="1"/>
    <xf numFmtId="0" fontId="0" fillId="0" borderId="55" xfId="0" applyBorder="1"/>
    <xf numFmtId="0" fontId="2" fillId="3" borderId="72" xfId="0" applyFont="1" applyFill="1" applyBorder="1" applyAlignment="1">
      <alignment horizontal="center" vertical="center" wrapText="1"/>
    </xf>
    <xf numFmtId="44" fontId="38" fillId="0" borderId="12" xfId="1" applyFont="1" applyFill="1" applyBorder="1" applyAlignment="1" applyProtection="1">
      <alignment wrapText="1"/>
    </xf>
    <xf numFmtId="44" fontId="38" fillId="0" borderId="11" xfId="1" applyFont="1" applyBorder="1" applyAlignment="1" applyProtection="1">
      <alignment wrapText="1"/>
    </xf>
    <xf numFmtId="44" fontId="38" fillId="2" borderId="29" xfId="1" applyFont="1" applyFill="1" applyBorder="1" applyAlignment="1" applyProtection="1">
      <alignment wrapText="1"/>
    </xf>
    <xf numFmtId="44" fontId="38" fillId="0" borderId="9" xfId="1" applyFont="1" applyFill="1" applyBorder="1" applyAlignment="1" applyProtection="1">
      <alignment wrapText="1"/>
    </xf>
    <xf numFmtId="165" fontId="6" fillId="2" borderId="35" xfId="1" applyNumberFormat="1" applyFont="1" applyFill="1" applyBorder="1" applyAlignment="1" applyProtection="1">
      <alignment horizontal="right"/>
    </xf>
    <xf numFmtId="0" fontId="24" fillId="0" borderId="23" xfId="0" applyFont="1" applyBorder="1" applyAlignment="1">
      <alignment horizontal="center"/>
    </xf>
    <xf numFmtId="0" fontId="24" fillId="0" borderId="57" xfId="0" applyFont="1" applyBorder="1" applyAlignment="1">
      <alignment horizontal="center"/>
    </xf>
    <xf numFmtId="44" fontId="2" fillId="0" borderId="13" xfId="0" applyNumberFormat="1" applyFont="1" applyBorder="1" applyAlignment="1">
      <alignment horizontal="center" vertical="center"/>
    </xf>
    <xf numFmtId="0" fontId="33" fillId="0" borderId="0" xfId="0" applyFont="1"/>
    <xf numFmtId="0" fontId="44" fillId="0" borderId="0" xfId="0" applyFont="1" applyAlignment="1">
      <alignment horizontal="left"/>
    </xf>
    <xf numFmtId="44" fontId="5" fillId="5" borderId="20" xfId="0" applyNumberFormat="1" applyFont="1" applyFill="1" applyBorder="1" applyAlignment="1">
      <alignment horizontal="center" vertical="center"/>
    </xf>
    <xf numFmtId="44" fontId="16" fillId="0" borderId="74" xfId="0" applyNumberFormat="1" applyFont="1" applyBorder="1" applyAlignment="1" applyProtection="1">
      <alignment horizontal="center" vertical="center"/>
      <protection locked="0"/>
    </xf>
    <xf numFmtId="44" fontId="16" fillId="0" borderId="73" xfId="0" applyNumberFormat="1" applyFont="1" applyBorder="1" applyAlignment="1" applyProtection="1">
      <alignment horizontal="center" vertical="center"/>
      <protection locked="0"/>
    </xf>
    <xf numFmtId="44" fontId="16" fillId="0" borderId="45" xfId="0" applyNumberFormat="1" applyFont="1" applyBorder="1" applyAlignment="1" applyProtection="1">
      <alignment horizontal="center" vertical="center"/>
      <protection locked="0"/>
    </xf>
    <xf numFmtId="44" fontId="16" fillId="0" borderId="47" xfId="0" applyNumberFormat="1" applyFont="1" applyBorder="1" applyAlignment="1" applyProtection="1">
      <alignment horizontal="center" vertical="center"/>
      <protection locked="0"/>
    </xf>
    <xf numFmtId="0" fontId="6" fillId="0" borderId="0" xfId="0" applyFont="1" applyAlignment="1">
      <alignment horizontal="left" vertical="top"/>
    </xf>
    <xf numFmtId="0" fontId="11" fillId="0" borderId="0" xfId="0" applyFont="1" applyAlignment="1">
      <alignment vertical="top"/>
    </xf>
    <xf numFmtId="44" fontId="8" fillId="0" borderId="64" xfId="1" applyFont="1" applyBorder="1" applyAlignment="1" applyProtection="1">
      <alignment wrapText="1"/>
      <protection locked="0"/>
    </xf>
    <xf numFmtId="44" fontId="0" fillId="0" borderId="0" xfId="0" applyNumberFormat="1"/>
    <xf numFmtId="165" fontId="0" fillId="0" borderId="0" xfId="0" applyNumberFormat="1"/>
    <xf numFmtId="44" fontId="38" fillId="0" borderId="68" xfId="1" applyNumberFormat="1" applyFont="1" applyBorder="1" applyAlignment="1" applyProtection="1">
      <alignment wrapText="1"/>
    </xf>
    <xf numFmtId="44" fontId="38" fillId="4" borderId="68" xfId="1" applyNumberFormat="1" applyFont="1" applyFill="1" applyBorder="1" applyAlignment="1" applyProtection="1">
      <alignment wrapText="1"/>
    </xf>
    <xf numFmtId="44" fontId="38" fillId="2" borderId="68" xfId="1" applyNumberFormat="1" applyFont="1" applyFill="1" applyBorder="1" applyAlignment="1" applyProtection="1">
      <alignment wrapText="1"/>
    </xf>
    <xf numFmtId="44" fontId="17" fillId="0" borderId="76" xfId="0" applyNumberFormat="1" applyFont="1" applyBorder="1" applyAlignment="1" applyProtection="1">
      <alignment horizontal="center" vertical="center"/>
      <protection locked="0"/>
    </xf>
    <xf numFmtId="44" fontId="12" fillId="3" borderId="41" xfId="0" applyNumberFormat="1" applyFont="1" applyFill="1" applyBorder="1" applyAlignment="1" applyProtection="1">
      <alignment horizontal="center" vertical="center"/>
      <protection locked="0"/>
    </xf>
    <xf numFmtId="44" fontId="12" fillId="3" borderId="18" xfId="0" applyNumberFormat="1" applyFont="1" applyFill="1" applyBorder="1" applyAlignment="1" applyProtection="1">
      <alignment horizontal="center" vertical="center"/>
      <protection locked="0"/>
    </xf>
    <xf numFmtId="44" fontId="12" fillId="0" borderId="47" xfId="0" applyNumberFormat="1" applyFont="1" applyBorder="1" applyAlignment="1" applyProtection="1">
      <alignment horizontal="center" vertical="center"/>
      <protection locked="0"/>
    </xf>
    <xf numFmtId="0" fontId="11" fillId="0" borderId="0" xfId="0" applyFont="1" applyAlignment="1">
      <alignment horizontal="left" vertical="top" wrapText="1"/>
    </xf>
    <xf numFmtId="0" fontId="0" fillId="0" borderId="0" xfId="0" applyAlignment="1">
      <alignment horizontal="left" vertical="center"/>
    </xf>
    <xf numFmtId="0" fontId="5"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left" vertical="center"/>
    </xf>
    <xf numFmtId="0" fontId="12" fillId="0" borderId="31" xfId="0" applyFont="1" applyBorder="1" applyAlignment="1">
      <alignment horizontal="left" vertical="center"/>
    </xf>
    <xf numFmtId="0" fontId="11" fillId="0" borderId="0" xfId="0" applyFont="1" applyAlignment="1">
      <alignment horizontal="left" vertical="top" wrapText="1"/>
    </xf>
    <xf numFmtId="0" fontId="5" fillId="0" borderId="77" xfId="0" applyFont="1" applyBorder="1" applyAlignment="1">
      <alignment horizontal="left" vertical="center"/>
    </xf>
    <xf numFmtId="165" fontId="6" fillId="2" borderId="30" xfId="1" applyNumberFormat="1" applyFont="1" applyFill="1" applyBorder="1" applyAlignment="1" applyProtection="1">
      <alignment horizontal="right"/>
    </xf>
    <xf numFmtId="0" fontId="11" fillId="0" borderId="0" xfId="0" applyFont="1" applyAlignment="1">
      <alignment horizontal="left" vertical="top" wrapText="1"/>
    </xf>
    <xf numFmtId="0" fontId="6" fillId="0" borderId="0" xfId="0" applyFont="1" applyAlignment="1">
      <alignment horizontal="left"/>
    </xf>
    <xf numFmtId="0" fontId="11" fillId="0" borderId="43" xfId="0" applyFont="1" applyBorder="1" applyAlignment="1">
      <alignment horizontal="left" vertical="top" wrapText="1"/>
    </xf>
    <xf numFmtId="0" fontId="11" fillId="0" borderId="0" xfId="0" applyFont="1" applyAlignment="1">
      <alignment horizontal="left"/>
    </xf>
    <xf numFmtId="0" fontId="25" fillId="0" borderId="25" xfId="0" applyFont="1" applyBorder="1" applyAlignment="1">
      <alignment horizontal="left"/>
    </xf>
    <xf numFmtId="0" fontId="6" fillId="0" borderId="0" xfId="0" applyFont="1" applyAlignment="1">
      <alignment horizontal="left" vertical="top"/>
    </xf>
    <xf numFmtId="0" fontId="6" fillId="0" borderId="0" xfId="0" applyFont="1" applyAlignment="1">
      <alignment horizontal="left" vertical="top" wrapText="1"/>
    </xf>
    <xf numFmtId="0" fontId="0" fillId="0" borderId="0" xfId="0" applyAlignment="1">
      <alignment horizontal="left" vertical="top" wrapText="1"/>
    </xf>
    <xf numFmtId="0" fontId="11" fillId="0" borderId="0" xfId="0" applyFont="1" applyAlignment="1">
      <alignment horizontal="left" vertical="center" wrapText="1"/>
    </xf>
    <xf numFmtId="0" fontId="47" fillId="0" borderId="0" xfId="0" applyFont="1" applyAlignment="1">
      <alignment horizontal="left" vertical="top"/>
    </xf>
    <xf numFmtId="0" fontId="28" fillId="0" borderId="0" xfId="0" applyFont="1" applyAlignment="1">
      <alignment horizontal="left"/>
    </xf>
    <xf numFmtId="0" fontId="11" fillId="0" borderId="0" xfId="0" applyFont="1" applyAlignment="1">
      <alignment horizontal="center" vertical="top" wrapText="1"/>
    </xf>
    <xf numFmtId="0" fontId="11" fillId="0" borderId="0" xfId="0" applyFont="1" applyAlignment="1">
      <alignment horizontal="left" wrapText="1"/>
    </xf>
    <xf numFmtId="0" fontId="6" fillId="0" borderId="43" xfId="0" applyFont="1" applyBorder="1" applyAlignment="1">
      <alignment horizontal="left"/>
    </xf>
    <xf numFmtId="0" fontId="6" fillId="0" borderId="0" xfId="0" applyFont="1" applyAlignment="1">
      <alignment horizontal="left" wrapText="1"/>
    </xf>
    <xf numFmtId="0" fontId="3" fillId="0" borderId="0" xfId="0" applyFont="1" applyAlignment="1">
      <alignment horizontal="center" vertical="center"/>
    </xf>
    <xf numFmtId="0" fontId="25" fillId="0" borderId="25" xfId="0" applyFont="1" applyBorder="1" applyAlignment="1">
      <alignment horizontal="left"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1" fontId="24" fillId="3" borderId="15" xfId="0" applyNumberFormat="1" applyFont="1" applyFill="1" applyBorder="1" applyAlignment="1">
      <alignment horizontal="center" vertical="center"/>
    </xf>
    <xf numFmtId="1" fontId="24" fillId="3" borderId="17" xfId="0" applyNumberFormat="1" applyFont="1" applyFill="1" applyBorder="1" applyAlignment="1">
      <alignment horizontal="center" vertical="center"/>
    </xf>
    <xf numFmtId="1" fontId="24" fillId="3" borderId="16" xfId="0" applyNumberFormat="1" applyFont="1" applyFill="1" applyBorder="1" applyAlignment="1">
      <alignment horizontal="center" vertical="center"/>
    </xf>
    <xf numFmtId="1" fontId="0" fillId="0" borderId="17" xfId="0" applyNumberFormat="1" applyBorder="1" applyAlignment="1">
      <alignment horizontal="center"/>
    </xf>
    <xf numFmtId="4" fontId="2" fillId="0" borderId="37" xfId="0" applyNumberFormat="1" applyFont="1" applyBorder="1" applyAlignment="1">
      <alignment horizontal="center"/>
    </xf>
    <xf numFmtId="4" fontId="2" fillId="0" borderId="17" xfId="0" applyNumberFormat="1" applyFont="1" applyBorder="1" applyAlignment="1">
      <alignment horizontal="center"/>
    </xf>
    <xf numFmtId="4" fontId="2" fillId="0" borderId="39" xfId="0" applyNumberFormat="1" applyFont="1" applyBorder="1" applyAlignment="1">
      <alignment horizontal="center"/>
    </xf>
    <xf numFmtId="0" fontId="2" fillId="5" borderId="15" xfId="0" applyFont="1" applyFill="1" applyBorder="1" applyAlignment="1">
      <alignment horizontal="center" vertical="center"/>
    </xf>
    <xf numFmtId="0" fontId="2" fillId="5" borderId="17"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7" xfId="0" applyFont="1" applyFill="1" applyBorder="1" applyAlignment="1">
      <alignment horizontal="center"/>
    </xf>
    <xf numFmtId="0" fontId="2" fillId="5" borderId="17" xfId="0" applyFont="1" applyFill="1" applyBorder="1" applyAlignment="1">
      <alignment horizontal="center"/>
    </xf>
    <xf numFmtId="0" fontId="0" fillId="0" borderId="0" xfId="0" applyAlignment="1" applyProtection="1">
      <alignment horizontal="left" vertical="center"/>
      <protection locked="0"/>
    </xf>
    <xf numFmtId="4" fontId="2" fillId="0" borderId="15" xfId="0" applyNumberFormat="1" applyFont="1" applyBorder="1" applyAlignment="1">
      <alignment horizontal="center"/>
    </xf>
    <xf numFmtId="1" fontId="0" fillId="0" borderId="0" xfId="0" applyNumberFormat="1" applyAlignment="1">
      <alignment horizontal="center"/>
    </xf>
    <xf numFmtId="1" fontId="0" fillId="0" borderId="2" xfId="0" applyNumberFormat="1" applyBorder="1" applyAlignment="1">
      <alignment horizontal="center"/>
    </xf>
    <xf numFmtId="4" fontId="0" fillId="0" borderId="35" xfId="0" applyNumberFormat="1" applyBorder="1" applyAlignment="1">
      <alignment horizontal="center"/>
    </xf>
    <xf numFmtId="4" fontId="0" fillId="0" borderId="2" xfId="0" applyNumberFormat="1" applyBorder="1" applyAlignment="1">
      <alignment horizontal="center"/>
    </xf>
    <xf numFmtId="4" fontId="0" fillId="0" borderId="3" xfId="0" applyNumberFormat="1" applyBorder="1" applyAlignment="1">
      <alignment horizontal="center"/>
    </xf>
    <xf numFmtId="4" fontId="0" fillId="0" borderId="40" xfId="0" applyNumberFormat="1" applyBorder="1" applyAlignment="1">
      <alignment horizontal="center"/>
    </xf>
    <xf numFmtId="0" fontId="24" fillId="3" borderId="7" xfId="0" applyFont="1" applyFill="1" applyBorder="1" applyAlignment="1">
      <alignment horizontal="center" wrapText="1"/>
    </xf>
    <xf numFmtId="0" fontId="24" fillId="3" borderId="3" xfId="0" applyFont="1" applyFill="1" applyBorder="1" applyAlignment="1">
      <alignment horizontal="center" wrapText="1"/>
    </xf>
    <xf numFmtId="0" fontId="5" fillId="0" borderId="7" xfId="0" applyFont="1" applyBorder="1" applyAlignment="1">
      <alignment horizontal="left" vertical="top" wrapText="1"/>
    </xf>
    <xf numFmtId="0" fontId="5" fillId="0" borderId="6" xfId="0" applyFont="1" applyBorder="1" applyAlignment="1">
      <alignment horizontal="left" vertical="top" wrapText="1"/>
    </xf>
    <xf numFmtId="0" fontId="5" fillId="0" borderId="5"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Alignment="1">
      <alignment horizontal="left" vertical="top" wrapText="1"/>
    </xf>
    <xf numFmtId="0" fontId="5" fillId="0" borderId="8"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0" fontId="4" fillId="0" borderId="7" xfId="0" applyFont="1" applyBorder="1" applyAlignment="1">
      <alignment horizontal="left" vertical="top" wrapText="1"/>
    </xf>
    <xf numFmtId="0" fontId="4" fillId="0" borderId="6" xfId="0" applyFont="1" applyBorder="1" applyAlignment="1">
      <alignment horizontal="left" vertical="top" wrapText="1"/>
    </xf>
    <xf numFmtId="0" fontId="4" fillId="0" borderId="5"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4" fillId="0" borderId="8" xfId="0" applyFont="1" applyBorder="1" applyAlignment="1">
      <alignment horizontal="left" vertical="top" wrapText="1"/>
    </xf>
    <xf numFmtId="0" fontId="4" fillId="0" borderId="3" xfId="0" applyFont="1" applyBorder="1" applyAlignment="1">
      <alignment horizontal="left" vertical="top" wrapText="1"/>
    </xf>
    <xf numFmtId="0" fontId="4" fillId="0" borderId="2" xfId="0" applyFont="1" applyBorder="1" applyAlignment="1">
      <alignment horizontal="left" vertical="top" wrapText="1"/>
    </xf>
    <xf numFmtId="0" fontId="4" fillId="0" borderId="1" xfId="0" applyFont="1" applyBorder="1" applyAlignment="1">
      <alignment horizontal="left" vertical="top" wrapText="1"/>
    </xf>
    <xf numFmtId="0" fontId="4" fillId="0" borderId="0" xfId="0" applyFont="1" applyAlignment="1">
      <alignment horizontal="left"/>
    </xf>
    <xf numFmtId="0" fontId="24" fillId="3" borderId="24" xfId="0" applyFont="1" applyFill="1" applyBorder="1" applyAlignment="1">
      <alignment horizontal="center" vertical="center"/>
    </xf>
    <xf numFmtId="0" fontId="24" fillId="3" borderId="23" xfId="0" applyFont="1" applyFill="1" applyBorder="1" applyAlignment="1">
      <alignment horizontal="center" vertical="center"/>
    </xf>
    <xf numFmtId="0" fontId="24" fillId="3" borderId="22" xfId="0" applyFont="1" applyFill="1" applyBorder="1" applyAlignment="1">
      <alignment horizontal="center" vertical="center"/>
    </xf>
    <xf numFmtId="0" fontId="24" fillId="0" borderId="24" xfId="0" applyFont="1" applyBorder="1" applyAlignment="1">
      <alignment horizontal="center"/>
    </xf>
    <xf numFmtId="0" fontId="24" fillId="0" borderId="23" xfId="0" applyFont="1" applyBorder="1" applyAlignment="1">
      <alignment horizontal="center"/>
    </xf>
    <xf numFmtId="0" fontId="24" fillId="0" borderId="22" xfId="0" applyFont="1" applyBorder="1" applyAlignment="1">
      <alignment horizontal="center"/>
    </xf>
    <xf numFmtId="44" fontId="25" fillId="0" borderId="24" xfId="0" applyNumberFormat="1" applyFont="1" applyBorder="1" applyAlignment="1">
      <alignment horizontal="center" wrapText="1"/>
    </xf>
    <xf numFmtId="44" fontId="25" fillId="0" borderId="22" xfId="0" applyNumberFormat="1" applyFont="1" applyBorder="1" applyAlignment="1">
      <alignment horizontal="center" wrapText="1"/>
    </xf>
    <xf numFmtId="0" fontId="24" fillId="3" borderId="56" xfId="0" applyFont="1" applyFill="1" applyBorder="1" applyAlignment="1">
      <alignment horizontal="center" vertical="center" wrapText="1"/>
    </xf>
    <xf numFmtId="0" fontId="24" fillId="3" borderId="60" xfId="0" applyFont="1" applyFill="1" applyBorder="1" applyAlignment="1">
      <alignment horizontal="center" vertical="center" wrapText="1"/>
    </xf>
    <xf numFmtId="0" fontId="4" fillId="0" borderId="2" xfId="0" applyFont="1" applyBorder="1" applyAlignment="1">
      <alignment horizontal="center"/>
    </xf>
    <xf numFmtId="0" fontId="4" fillId="0" borderId="1" xfId="0" applyFont="1" applyBorder="1" applyAlignment="1">
      <alignment horizontal="center"/>
    </xf>
    <xf numFmtId="0" fontId="25" fillId="2" borderId="24" xfId="0" applyFont="1" applyFill="1" applyBorder="1" applyAlignment="1">
      <alignment horizontal="center" vertical="center"/>
    </xf>
    <xf numFmtId="0" fontId="25" fillId="2" borderId="23" xfId="0" applyFont="1" applyFill="1" applyBorder="1" applyAlignment="1">
      <alignment horizontal="center" vertical="center"/>
    </xf>
    <xf numFmtId="0" fontId="25" fillId="2" borderId="57" xfId="0" applyFont="1" applyFill="1" applyBorder="1" applyAlignment="1">
      <alignment horizontal="center" vertical="center"/>
    </xf>
    <xf numFmtId="0" fontId="25" fillId="2" borderId="66" xfId="0" applyFont="1" applyFill="1" applyBorder="1" applyAlignment="1">
      <alignment horizontal="center" vertical="center"/>
    </xf>
    <xf numFmtId="0" fontId="25" fillId="2" borderId="22" xfId="0" applyFont="1" applyFill="1" applyBorder="1" applyAlignment="1">
      <alignment horizontal="center" vertical="center"/>
    </xf>
    <xf numFmtId="165" fontId="45" fillId="0" borderId="24" xfId="0" applyNumberFormat="1" applyFont="1" applyBorder="1" applyAlignment="1" applyProtection="1">
      <alignment horizontal="center" wrapText="1"/>
      <protection locked="0"/>
    </xf>
    <xf numFmtId="165" fontId="45" fillId="0" borderId="22" xfId="0" applyNumberFormat="1" applyFont="1" applyBorder="1" applyAlignment="1" applyProtection="1">
      <alignment horizontal="center" wrapText="1"/>
      <protection locked="0"/>
    </xf>
    <xf numFmtId="0" fontId="24" fillId="3" borderId="56" xfId="0" applyFont="1" applyFill="1" applyBorder="1" applyAlignment="1">
      <alignment horizontal="center" vertical="center"/>
    </xf>
    <xf numFmtId="0" fontId="24" fillId="3" borderId="54" xfId="0" applyFont="1" applyFill="1" applyBorder="1" applyAlignment="1">
      <alignment horizontal="center" vertical="center"/>
    </xf>
    <xf numFmtId="44" fontId="3" fillId="10" borderId="24" xfId="0" applyNumberFormat="1" applyFont="1" applyFill="1" applyBorder="1" applyAlignment="1">
      <alignment horizontal="center" vertical="center" wrapText="1"/>
    </xf>
    <xf numFmtId="44" fontId="3" fillId="10" borderId="22" xfId="0" applyNumberFormat="1" applyFont="1" applyFill="1" applyBorder="1" applyAlignment="1">
      <alignment horizontal="center" vertical="center" wrapText="1"/>
    </xf>
    <xf numFmtId="0" fontId="24" fillId="3" borderId="54" xfId="0" applyFont="1" applyFill="1" applyBorder="1" applyAlignment="1">
      <alignment horizontal="center" vertical="center" wrapText="1"/>
    </xf>
    <xf numFmtId="164" fontId="0" fillId="0" borderId="0" xfId="0" applyNumberFormat="1" applyAlignment="1" applyProtection="1">
      <alignment horizontal="left" vertical="center"/>
      <protection locked="0"/>
    </xf>
    <xf numFmtId="0" fontId="0" fillId="0" borderId="0" xfId="0" applyAlignment="1">
      <alignment horizontal="left" vertical="center"/>
    </xf>
    <xf numFmtId="0" fontId="37" fillId="0" borderId="0" xfId="2" applyFill="1" applyBorder="1" applyAlignment="1" applyProtection="1">
      <alignment horizontal="left" vertical="center"/>
      <protection locked="0"/>
    </xf>
    <xf numFmtId="0" fontId="12" fillId="0" borderId="26" xfId="0" applyFont="1" applyBorder="1" applyAlignment="1">
      <alignment horizontal="left" vertical="center"/>
    </xf>
    <xf numFmtId="0" fontId="12" fillId="0" borderId="25" xfId="0" applyFont="1" applyBorder="1" applyAlignment="1">
      <alignment horizontal="left" vertical="center"/>
    </xf>
    <xf numFmtId="0" fontId="2" fillId="0" borderId="0" xfId="0" applyFont="1" applyAlignment="1">
      <alignment horizontal="center" vertical="center" wrapText="1"/>
    </xf>
    <xf numFmtId="0" fontId="20" fillId="0" borderId="31" xfId="0" applyFont="1" applyBorder="1" applyAlignment="1">
      <alignment horizontal="left" vertical="center"/>
    </xf>
    <xf numFmtId="0" fontId="20" fillId="0" borderId="0" xfId="0" applyFont="1" applyAlignment="1">
      <alignment horizontal="left" vertical="center"/>
    </xf>
    <xf numFmtId="0" fontId="5" fillId="0" borderId="0" xfId="0" applyFont="1" applyAlignment="1">
      <alignment horizontal="left" vertical="center"/>
    </xf>
    <xf numFmtId="0" fontId="12" fillId="0" borderId="31" xfId="0" applyFont="1" applyBorder="1" applyAlignment="1">
      <alignment horizontal="left" vertical="center"/>
    </xf>
    <xf numFmtId="0" fontId="12" fillId="0" borderId="0" xfId="0" applyFont="1" applyAlignment="1">
      <alignment horizontal="left" vertical="center"/>
    </xf>
    <xf numFmtId="0" fontId="5" fillId="0" borderId="6" xfId="0" applyFont="1" applyBorder="1" applyAlignment="1">
      <alignment horizontal="left" vertical="center"/>
    </xf>
    <xf numFmtId="0" fontId="0" fillId="0" borderId="6" xfId="0" applyBorder="1" applyAlignment="1">
      <alignment horizontal="left" vertical="center"/>
    </xf>
    <xf numFmtId="0" fontId="12" fillId="0" borderId="75" xfId="0" applyFont="1" applyBorder="1" applyAlignment="1">
      <alignment horizontal="left" vertical="center"/>
    </xf>
    <xf numFmtId="0" fontId="12" fillId="0" borderId="76" xfId="0" applyFont="1" applyBorder="1" applyAlignment="1">
      <alignment horizontal="left" vertical="center"/>
    </xf>
    <xf numFmtId="0" fontId="7" fillId="5" borderId="75" xfId="0" applyFont="1" applyFill="1" applyBorder="1" applyAlignment="1">
      <alignment horizontal="center" vertical="center"/>
    </xf>
    <xf numFmtId="0" fontId="7" fillId="5" borderId="76" xfId="0" applyFont="1" applyFill="1" applyBorder="1" applyAlignment="1">
      <alignment horizontal="center" vertical="center"/>
    </xf>
    <xf numFmtId="0" fontId="5" fillId="5" borderId="31" xfId="0" applyFont="1" applyFill="1" applyBorder="1" applyAlignment="1">
      <alignment horizontal="center" vertical="top"/>
    </xf>
    <xf numFmtId="0" fontId="5" fillId="5" borderId="0" xfId="0" applyFont="1" applyFill="1" applyAlignment="1">
      <alignment horizontal="center" vertical="top"/>
    </xf>
    <xf numFmtId="0" fontId="5" fillId="0" borderId="31" xfId="0" applyFont="1" applyBorder="1" applyAlignment="1">
      <alignment horizontal="left" vertical="center" wrapText="1"/>
    </xf>
    <xf numFmtId="0" fontId="5" fillId="0" borderId="0" xfId="0" applyFont="1" applyBorder="1" applyAlignment="1">
      <alignment horizontal="left" vertical="center" wrapText="1"/>
    </xf>
    <xf numFmtId="0" fontId="5" fillId="0" borderId="45" xfId="0" applyFont="1" applyBorder="1" applyAlignment="1">
      <alignment horizontal="left" vertical="center" wrapText="1"/>
    </xf>
    <xf numFmtId="164" fontId="0" fillId="0" borderId="0" xfId="0" applyNumberFormat="1" applyAlignment="1">
      <alignment horizontal="left" vertical="center"/>
    </xf>
    <xf numFmtId="0" fontId="37" fillId="0" borderId="0" xfId="2" applyFill="1" applyBorder="1" applyAlignment="1" applyProtection="1">
      <alignment horizontal="left" vertical="center"/>
    </xf>
    <xf numFmtId="0" fontId="24" fillId="0" borderId="57" xfId="0" applyFont="1" applyBorder="1" applyAlignment="1">
      <alignment horizontal="center"/>
    </xf>
    <xf numFmtId="0" fontId="24" fillId="3" borderId="46" xfId="0" applyFont="1" applyFill="1" applyBorder="1" applyAlignment="1">
      <alignment horizontal="center" vertical="center"/>
    </xf>
    <xf numFmtId="0" fontId="24" fillId="3" borderId="40" xfId="0" applyFont="1" applyFill="1" applyBorder="1" applyAlignment="1">
      <alignment horizontal="center" vertical="center"/>
    </xf>
    <xf numFmtId="0" fontId="33" fillId="0" borderId="0" xfId="0" applyFont="1" applyAlignment="1">
      <alignment horizontal="left"/>
    </xf>
    <xf numFmtId="0" fontId="2" fillId="3" borderId="13" xfId="0" applyFont="1" applyFill="1" applyBorder="1" applyAlignment="1">
      <alignment horizontal="center"/>
    </xf>
    <xf numFmtId="0" fontId="0" fillId="3" borderId="13" xfId="0" applyFill="1" applyBorder="1" applyAlignment="1">
      <alignment horizontal="center"/>
    </xf>
    <xf numFmtId="0" fontId="2" fillId="2" borderId="0" xfId="0" applyFont="1" applyFill="1" applyAlignment="1">
      <alignment horizontal="center"/>
    </xf>
    <xf numFmtId="0" fontId="0" fillId="0" borderId="0" xfId="0" applyAlignment="1">
      <alignment horizontal="center" vertical="center"/>
    </xf>
    <xf numFmtId="0" fontId="0" fillId="8" borderId="24" xfId="0" applyFill="1" applyBorder="1" applyAlignment="1">
      <alignment horizontal="center" vertical="center"/>
    </xf>
    <xf numFmtId="0" fontId="0" fillId="8" borderId="23" xfId="0" applyFill="1" applyBorder="1" applyAlignment="1">
      <alignment horizontal="center" vertical="center"/>
    </xf>
    <xf numFmtId="0" fontId="0" fillId="8" borderId="22" xfId="0" applyFill="1" applyBorder="1" applyAlignment="1">
      <alignment horizontal="center" vertical="center"/>
    </xf>
    <xf numFmtId="0" fontId="2" fillId="6" borderId="19"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18" xfId="0" applyFont="1" applyFill="1" applyBorder="1" applyAlignment="1">
      <alignment horizontal="center" vertical="center"/>
    </xf>
  </cellXfs>
  <cellStyles count="3">
    <cellStyle name="Currency" xfId="1" builtinId="4"/>
    <cellStyle name="Hyperlink" xfId="2" builtinId="8"/>
    <cellStyle name="Normal" xfId="0" builtinId="0"/>
  </cellStyles>
  <dxfs count="7">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mruColors>
      <color rgb="FFFF6699"/>
      <color rgb="FFECECEC"/>
      <color rgb="FF00A84C"/>
      <color rgb="FFE6E6E6"/>
      <color rgb="FF4B732F"/>
      <color rgb="FFD1DBB9"/>
      <color rgb="FF8598B1"/>
      <color rgb="FFCED6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8</xdr:row>
          <xdr:rowOff>180975</xdr:rowOff>
        </xdr:from>
        <xdr:to>
          <xdr:col>4</xdr:col>
          <xdr:colOff>28575</xdr:colOff>
          <xdr:row>10</xdr:row>
          <xdr:rowOff>28575</xdr:rowOff>
        </xdr:to>
        <xdr:sp macro="" textlink="">
          <xdr:nvSpPr>
            <xdr:cNvPr id="70661" name="Check Box 5" hidden="1">
              <a:extLst>
                <a:ext uri="{63B3BB69-23CF-44E3-9099-C40C66FF867C}">
                  <a14:compatExt spid="_x0000_s70661"/>
                </a:ext>
                <a:ext uri="{FF2B5EF4-FFF2-40B4-BE49-F238E27FC236}">
                  <a16:creationId xmlns:a16="http://schemas.microsoft.com/office/drawing/2014/main" id="{00000000-0008-0000-0200-00000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 Original Claim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180975</xdr:rowOff>
        </xdr:from>
        <xdr:to>
          <xdr:col>3</xdr:col>
          <xdr:colOff>914400</xdr:colOff>
          <xdr:row>11</xdr:row>
          <xdr:rowOff>47625</xdr:rowOff>
        </xdr:to>
        <xdr:sp macro="" textlink="">
          <xdr:nvSpPr>
            <xdr:cNvPr id="70662" name="Check Box 6" hidden="1">
              <a:extLst>
                <a:ext uri="{63B3BB69-23CF-44E3-9099-C40C66FF867C}">
                  <a14:compatExt spid="_x0000_s70662"/>
                </a:ext>
                <a:ext uri="{FF2B5EF4-FFF2-40B4-BE49-F238E27FC236}">
                  <a16:creationId xmlns:a16="http://schemas.microsoft.com/office/drawing/2014/main" id="{00000000-0008-0000-0200-000006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 Revised Claim</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8</xdr:row>
          <xdr:rowOff>180975</xdr:rowOff>
        </xdr:from>
        <xdr:to>
          <xdr:col>4</xdr:col>
          <xdr:colOff>28575</xdr:colOff>
          <xdr:row>10</xdr:row>
          <xdr:rowOff>28575</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id="{00000000-0008-0000-0400-00000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 Original Claim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180975</xdr:rowOff>
        </xdr:from>
        <xdr:to>
          <xdr:col>3</xdr:col>
          <xdr:colOff>914400</xdr:colOff>
          <xdr:row>11</xdr:row>
          <xdr:rowOff>47625</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id="{00000000-0008-0000-0400-00000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 Revised Claim</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8</xdr:row>
          <xdr:rowOff>180975</xdr:rowOff>
        </xdr:from>
        <xdr:to>
          <xdr:col>4</xdr:col>
          <xdr:colOff>28575</xdr:colOff>
          <xdr:row>10</xdr:row>
          <xdr:rowOff>28575</xdr:rowOff>
        </xdr:to>
        <xdr:sp macro="" textlink="">
          <xdr:nvSpPr>
            <xdr:cNvPr id="87041" name="Check Box 1" hidden="1">
              <a:extLst>
                <a:ext uri="{63B3BB69-23CF-44E3-9099-C40C66FF867C}">
                  <a14:compatExt spid="_x0000_s87041"/>
                </a:ext>
                <a:ext uri="{FF2B5EF4-FFF2-40B4-BE49-F238E27FC236}">
                  <a16:creationId xmlns:a16="http://schemas.microsoft.com/office/drawing/2014/main" id="{00000000-0008-0000-0600-000001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 Original Claim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180975</xdr:rowOff>
        </xdr:from>
        <xdr:to>
          <xdr:col>3</xdr:col>
          <xdr:colOff>914400</xdr:colOff>
          <xdr:row>11</xdr:row>
          <xdr:rowOff>47625</xdr:rowOff>
        </xdr:to>
        <xdr:sp macro="" textlink="">
          <xdr:nvSpPr>
            <xdr:cNvPr id="87042" name="Check Box 2" hidden="1">
              <a:extLst>
                <a:ext uri="{63B3BB69-23CF-44E3-9099-C40C66FF867C}">
                  <a14:compatExt spid="_x0000_s87042"/>
                </a:ext>
                <a:ext uri="{FF2B5EF4-FFF2-40B4-BE49-F238E27FC236}">
                  <a16:creationId xmlns:a16="http://schemas.microsoft.com/office/drawing/2014/main" id="{00000000-0008-0000-0600-000002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 Revised Claim</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8</xdr:row>
          <xdr:rowOff>180975</xdr:rowOff>
        </xdr:from>
        <xdr:to>
          <xdr:col>4</xdr:col>
          <xdr:colOff>28575</xdr:colOff>
          <xdr:row>10</xdr:row>
          <xdr:rowOff>28575</xdr:rowOff>
        </xdr:to>
        <xdr:sp macro="" textlink="">
          <xdr:nvSpPr>
            <xdr:cNvPr id="88065" name="Check Box 1" hidden="1">
              <a:extLst>
                <a:ext uri="{63B3BB69-23CF-44E3-9099-C40C66FF867C}">
                  <a14:compatExt spid="_x0000_s88065"/>
                </a:ext>
                <a:ext uri="{FF2B5EF4-FFF2-40B4-BE49-F238E27FC236}">
                  <a16:creationId xmlns:a16="http://schemas.microsoft.com/office/drawing/2014/main" id="{00000000-0008-0000-0800-000001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 Original Claim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180975</xdr:rowOff>
        </xdr:from>
        <xdr:to>
          <xdr:col>3</xdr:col>
          <xdr:colOff>914400</xdr:colOff>
          <xdr:row>11</xdr:row>
          <xdr:rowOff>47625</xdr:rowOff>
        </xdr:to>
        <xdr:sp macro="" textlink="">
          <xdr:nvSpPr>
            <xdr:cNvPr id="88066" name="Check Box 2" hidden="1">
              <a:extLst>
                <a:ext uri="{63B3BB69-23CF-44E3-9099-C40C66FF867C}">
                  <a14:compatExt spid="_x0000_s88066"/>
                </a:ext>
                <a:ext uri="{FF2B5EF4-FFF2-40B4-BE49-F238E27FC236}">
                  <a16:creationId xmlns:a16="http://schemas.microsoft.com/office/drawing/2014/main" id="{00000000-0008-0000-0800-000002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 Revised Claim</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1.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Q144"/>
  <sheetViews>
    <sheetView tabSelected="1" showWhiteSpace="0" topLeftCell="A67" zoomScaleNormal="100" workbookViewId="0">
      <selection activeCell="M22" sqref="M22"/>
    </sheetView>
  </sheetViews>
  <sheetFormatPr defaultRowHeight="14.25" x14ac:dyDescent="0.45"/>
  <cols>
    <col min="1" max="1" width="3.265625" bestFit="1" customWidth="1"/>
    <col min="11" max="11" width="0.1328125" customWidth="1"/>
    <col min="12" max="12" width="5.73046875" hidden="1" customWidth="1"/>
  </cols>
  <sheetData>
    <row r="1" spans="1:17" ht="15.75" x14ac:dyDescent="0.45">
      <c r="A1" s="343" t="s">
        <v>163</v>
      </c>
      <c r="B1" s="343"/>
      <c r="C1" s="343"/>
      <c r="D1" s="343"/>
      <c r="E1" s="343"/>
      <c r="F1" s="343"/>
      <c r="G1" s="343"/>
      <c r="H1" s="343"/>
      <c r="I1" s="343"/>
      <c r="J1" s="343"/>
      <c r="K1" s="343"/>
      <c r="L1" s="343"/>
      <c r="M1" s="90"/>
      <c r="N1" s="90"/>
      <c r="O1" s="90"/>
      <c r="P1" s="90"/>
      <c r="Q1" s="90"/>
    </row>
    <row r="2" spans="1:17" ht="15.75" x14ac:dyDescent="0.45">
      <c r="A2" s="343" t="s">
        <v>188</v>
      </c>
      <c r="B2" s="343"/>
      <c r="C2" s="343"/>
      <c r="D2" s="343"/>
      <c r="E2" s="343"/>
      <c r="F2" s="343"/>
      <c r="G2" s="343"/>
      <c r="H2" s="343"/>
      <c r="I2" s="343"/>
      <c r="J2" s="343"/>
      <c r="K2" s="343"/>
      <c r="L2" s="343"/>
      <c r="M2" s="90"/>
      <c r="N2" s="90"/>
      <c r="O2" s="90"/>
      <c r="P2" s="90"/>
      <c r="Q2" s="90"/>
    </row>
    <row r="3" spans="1:17" ht="16.149999999999999" thickBot="1" x14ac:dyDescent="0.55000000000000004">
      <c r="A3" s="332" t="s">
        <v>122</v>
      </c>
      <c r="B3" s="332"/>
      <c r="C3" s="332"/>
      <c r="D3" s="332"/>
      <c r="E3" s="332"/>
      <c r="F3" s="332"/>
      <c r="G3" s="332"/>
      <c r="H3" s="332"/>
      <c r="I3" s="332"/>
      <c r="J3" s="332"/>
      <c r="K3" s="332"/>
      <c r="L3" s="332"/>
    </row>
    <row r="4" spans="1:17" x14ac:dyDescent="0.45">
      <c r="A4" s="328" t="s">
        <v>142</v>
      </c>
      <c r="B4" s="328"/>
      <c r="C4" s="328"/>
      <c r="D4" s="328"/>
      <c r="E4" s="328"/>
      <c r="F4" s="328"/>
      <c r="G4" s="328"/>
      <c r="H4" s="328"/>
      <c r="I4" s="328"/>
      <c r="J4" s="328"/>
      <c r="K4" s="328"/>
      <c r="L4" s="328"/>
    </row>
    <row r="5" spans="1:17" x14ac:dyDescent="0.45">
      <c r="A5" s="328"/>
      <c r="B5" s="328"/>
      <c r="C5" s="328"/>
      <c r="D5" s="328"/>
      <c r="E5" s="328"/>
      <c r="F5" s="328"/>
      <c r="G5" s="328"/>
      <c r="H5" s="328"/>
      <c r="I5" s="328"/>
      <c r="J5" s="328"/>
      <c r="K5" s="328"/>
      <c r="L5" s="328"/>
    </row>
    <row r="6" spans="1:17" x14ac:dyDescent="0.45">
      <c r="A6" s="11" t="s">
        <v>101</v>
      </c>
      <c r="B6" s="329" t="s">
        <v>123</v>
      </c>
      <c r="C6" s="329"/>
      <c r="D6" s="329"/>
      <c r="E6" s="329"/>
      <c r="F6" s="329"/>
      <c r="G6" s="329"/>
      <c r="H6" s="329"/>
      <c r="I6" s="329"/>
      <c r="J6" s="329"/>
      <c r="K6" s="329"/>
      <c r="L6" s="329"/>
    </row>
    <row r="7" spans="1:17" x14ac:dyDescent="0.45">
      <c r="A7" s="10"/>
      <c r="B7" s="328" t="s">
        <v>232</v>
      </c>
      <c r="C7" s="328"/>
      <c r="D7" s="328"/>
      <c r="E7" s="328"/>
      <c r="F7" s="328"/>
      <c r="G7" s="328"/>
      <c r="H7" s="328"/>
      <c r="I7" s="328"/>
      <c r="J7" s="328"/>
      <c r="K7" s="328"/>
      <c r="L7" s="328"/>
    </row>
    <row r="8" spans="1:17" x14ac:dyDescent="0.45">
      <c r="A8" s="10"/>
      <c r="B8" s="328"/>
      <c r="C8" s="328"/>
      <c r="D8" s="328"/>
      <c r="E8" s="328"/>
      <c r="F8" s="328"/>
      <c r="G8" s="328"/>
      <c r="H8" s="328"/>
      <c r="I8" s="328"/>
      <c r="J8" s="328"/>
      <c r="K8" s="328"/>
      <c r="L8" s="328"/>
    </row>
    <row r="9" spans="1:17" x14ac:dyDescent="0.45">
      <c r="A9" s="11" t="s">
        <v>102</v>
      </c>
      <c r="B9" s="329" t="s">
        <v>104</v>
      </c>
      <c r="C9" s="329"/>
      <c r="D9" s="329"/>
      <c r="E9" s="329"/>
      <c r="F9" s="329"/>
      <c r="G9" s="329"/>
      <c r="H9" s="329"/>
      <c r="I9" s="329"/>
      <c r="J9" s="329"/>
      <c r="K9" s="329"/>
      <c r="L9" s="329"/>
    </row>
    <row r="10" spans="1:17" x14ac:dyDescent="0.45">
      <c r="A10" s="10"/>
      <c r="B10" s="328" t="s">
        <v>233</v>
      </c>
      <c r="C10" s="328"/>
      <c r="D10" s="328"/>
      <c r="E10" s="328"/>
      <c r="F10" s="328"/>
      <c r="G10" s="328"/>
      <c r="H10" s="328"/>
      <c r="I10" s="328"/>
      <c r="J10" s="328"/>
      <c r="K10" s="328"/>
      <c r="L10" s="328"/>
    </row>
    <row r="11" spans="1:17" x14ac:dyDescent="0.45">
      <c r="A11" s="10"/>
      <c r="B11" s="328"/>
      <c r="C11" s="328"/>
      <c r="D11" s="328"/>
      <c r="E11" s="328"/>
      <c r="F11" s="328"/>
      <c r="G11" s="328"/>
      <c r="H11" s="328"/>
      <c r="I11" s="328"/>
      <c r="J11" s="328"/>
      <c r="K11" s="328"/>
      <c r="L11" s="328"/>
    </row>
    <row r="12" spans="1:17" x14ac:dyDescent="0.45">
      <c r="A12" s="10"/>
      <c r="B12" s="328"/>
      <c r="C12" s="328"/>
      <c r="D12" s="328"/>
      <c r="E12" s="328"/>
      <c r="F12" s="328"/>
      <c r="G12" s="328"/>
      <c r="H12" s="328"/>
      <c r="I12" s="328"/>
      <c r="J12" s="328"/>
      <c r="K12" s="328"/>
      <c r="L12" s="328"/>
    </row>
    <row r="13" spans="1:17" ht="33" customHeight="1" x14ac:dyDescent="0.45">
      <c r="A13" s="10"/>
      <c r="B13" s="328"/>
      <c r="C13" s="328"/>
      <c r="D13" s="328"/>
      <c r="E13" s="328"/>
      <c r="F13" s="328"/>
      <c r="G13" s="328"/>
      <c r="H13" s="328"/>
      <c r="I13" s="328"/>
      <c r="J13" s="328"/>
      <c r="K13" s="328"/>
      <c r="L13" s="328"/>
    </row>
    <row r="14" spans="1:17" ht="15.75" customHeight="1" thickBot="1" x14ac:dyDescent="0.55000000000000004">
      <c r="A14" s="332" t="s">
        <v>120</v>
      </c>
      <c r="B14" s="332"/>
      <c r="C14" s="332"/>
      <c r="D14" s="332"/>
      <c r="E14" s="332"/>
      <c r="F14" s="332"/>
      <c r="G14" s="332"/>
      <c r="H14" s="332"/>
      <c r="I14" s="332"/>
      <c r="J14" s="332"/>
      <c r="K14" s="332"/>
      <c r="L14" s="332"/>
    </row>
    <row r="15" spans="1:17" ht="15.75" customHeight="1" x14ac:dyDescent="0.45">
      <c r="A15" s="328" t="s">
        <v>301</v>
      </c>
      <c r="B15" s="328"/>
      <c r="C15" s="328"/>
      <c r="D15" s="328"/>
      <c r="E15" s="328"/>
      <c r="F15" s="328"/>
      <c r="G15" s="328"/>
      <c r="H15" s="328"/>
      <c r="I15" s="328"/>
      <c r="J15" s="328"/>
      <c r="K15" s="328"/>
      <c r="L15" s="328"/>
    </row>
    <row r="16" spans="1:17" ht="15.75" customHeight="1" x14ac:dyDescent="0.45">
      <c r="A16" s="328"/>
      <c r="B16" s="328"/>
      <c r="C16" s="328"/>
      <c r="D16" s="328"/>
      <c r="E16" s="328"/>
      <c r="F16" s="328"/>
      <c r="G16" s="328"/>
      <c r="H16" s="328"/>
      <c r="I16" s="328"/>
      <c r="J16" s="328"/>
      <c r="K16" s="328"/>
      <c r="L16" s="328"/>
    </row>
    <row r="17" spans="1:12" ht="58.5" customHeight="1" x14ac:dyDescent="0.45">
      <c r="A17" s="328"/>
      <c r="B17" s="328"/>
      <c r="C17" s="328"/>
      <c r="D17" s="328"/>
      <c r="E17" s="328"/>
      <c r="F17" s="328"/>
      <c r="G17" s="328"/>
      <c r="H17" s="328"/>
      <c r="I17" s="328"/>
      <c r="J17" s="328"/>
      <c r="K17" s="328"/>
      <c r="L17" s="328"/>
    </row>
    <row r="18" spans="1:12" ht="15.75" customHeight="1" x14ac:dyDescent="0.45">
      <c r="A18" s="11" t="s">
        <v>101</v>
      </c>
      <c r="B18" s="329" t="s">
        <v>121</v>
      </c>
      <c r="C18" s="329"/>
      <c r="D18" s="329"/>
      <c r="E18" s="329"/>
      <c r="F18" s="329"/>
      <c r="G18" s="329"/>
      <c r="H18" s="329"/>
      <c r="I18" s="329"/>
      <c r="J18" s="329"/>
      <c r="K18" s="329"/>
      <c r="L18" s="329"/>
    </row>
    <row r="19" spans="1:12" ht="15.75" customHeight="1" x14ac:dyDescent="0.45">
      <c r="A19" s="10"/>
      <c r="B19" s="328" t="s">
        <v>294</v>
      </c>
      <c r="C19" s="328"/>
      <c r="D19" s="328"/>
      <c r="E19" s="328"/>
      <c r="F19" s="328"/>
      <c r="G19" s="328"/>
      <c r="H19" s="328"/>
      <c r="I19" s="328"/>
      <c r="J19" s="328"/>
      <c r="K19" s="328"/>
      <c r="L19" s="328"/>
    </row>
    <row r="20" spans="1:12" ht="48" customHeight="1" x14ac:dyDescent="0.45">
      <c r="A20" s="10"/>
      <c r="B20" s="328"/>
      <c r="C20" s="328"/>
      <c r="D20" s="328"/>
      <c r="E20" s="328"/>
      <c r="F20" s="328"/>
      <c r="G20" s="328"/>
      <c r="H20" s="328"/>
      <c r="I20" s="328"/>
      <c r="J20" s="328"/>
      <c r="K20" s="328"/>
      <c r="L20" s="328"/>
    </row>
    <row r="21" spans="1:12" ht="15.75" customHeight="1" x14ac:dyDescent="0.45">
      <c r="A21" s="11" t="s">
        <v>102</v>
      </c>
      <c r="B21" s="333" t="s">
        <v>141</v>
      </c>
      <c r="C21" s="333"/>
      <c r="D21" s="333"/>
      <c r="E21" s="333"/>
      <c r="F21" s="333"/>
      <c r="G21" s="333"/>
      <c r="H21" s="333"/>
      <c r="I21" s="333"/>
      <c r="J21" s="333"/>
      <c r="K21" s="333"/>
      <c r="L21" s="333"/>
    </row>
    <row r="22" spans="1:12" ht="15.75" customHeight="1" x14ac:dyDescent="0.45">
      <c r="A22" s="10"/>
      <c r="B22" s="328" t="s">
        <v>322</v>
      </c>
      <c r="C22" s="328"/>
      <c r="D22" s="328"/>
      <c r="E22" s="328"/>
      <c r="F22" s="328"/>
      <c r="G22" s="328"/>
      <c r="H22" s="328"/>
      <c r="I22" s="328"/>
      <c r="J22" s="328"/>
      <c r="K22" s="328"/>
      <c r="L22" s="328"/>
    </row>
    <row r="23" spans="1:12" ht="30.75" customHeight="1" x14ac:dyDescent="0.45">
      <c r="A23" s="10"/>
      <c r="B23" s="328"/>
      <c r="C23" s="328"/>
      <c r="D23" s="328"/>
      <c r="E23" s="328"/>
      <c r="F23" s="328"/>
      <c r="G23" s="328"/>
      <c r="H23" s="328"/>
      <c r="I23" s="328"/>
      <c r="J23" s="328"/>
      <c r="K23" s="328"/>
      <c r="L23" s="328"/>
    </row>
    <row r="24" spans="1:12" ht="15.75" customHeight="1" x14ac:dyDescent="0.45">
      <c r="A24" s="11" t="s">
        <v>103</v>
      </c>
      <c r="B24" s="329" t="s">
        <v>118</v>
      </c>
      <c r="C24" s="329"/>
      <c r="D24" s="329"/>
      <c r="E24" s="329"/>
      <c r="F24" s="329"/>
      <c r="G24" s="329"/>
      <c r="H24" s="329"/>
      <c r="I24" s="329"/>
      <c r="J24" s="329"/>
      <c r="K24" s="329"/>
      <c r="L24" s="329"/>
    </row>
    <row r="25" spans="1:12" ht="66" customHeight="1" x14ac:dyDescent="0.45">
      <c r="A25" s="10"/>
      <c r="B25" s="328" t="s">
        <v>321</v>
      </c>
      <c r="C25" s="328"/>
      <c r="D25" s="328"/>
      <c r="E25" s="328"/>
      <c r="F25" s="328"/>
      <c r="G25" s="328"/>
      <c r="H25" s="328"/>
      <c r="I25" s="328"/>
      <c r="J25" s="328"/>
      <c r="K25" s="328"/>
      <c r="L25" s="328"/>
    </row>
    <row r="26" spans="1:12" ht="15.75" customHeight="1" x14ac:dyDescent="0.45">
      <c r="A26" s="11" t="s">
        <v>316</v>
      </c>
      <c r="B26" s="334" t="s">
        <v>253</v>
      </c>
      <c r="C26" s="335"/>
      <c r="D26" s="335"/>
      <c r="E26" s="335"/>
      <c r="F26" s="335"/>
      <c r="G26" s="335"/>
      <c r="H26" s="335"/>
      <c r="I26" s="335"/>
      <c r="J26" s="335"/>
      <c r="K26" s="325"/>
      <c r="L26" s="325"/>
    </row>
    <row r="27" spans="1:12" x14ac:dyDescent="0.45">
      <c r="A27" s="11"/>
      <c r="B27" s="328" t="s">
        <v>319</v>
      </c>
      <c r="C27" s="328"/>
      <c r="D27" s="328"/>
      <c r="E27" s="328"/>
      <c r="F27" s="328"/>
      <c r="G27" s="328"/>
      <c r="H27" s="328"/>
      <c r="I27" s="328"/>
      <c r="J27" s="328"/>
      <c r="K27" s="325"/>
      <c r="L27" s="325"/>
    </row>
    <row r="28" spans="1:12" ht="15.75" customHeight="1" x14ac:dyDescent="0.45">
      <c r="A28" s="11"/>
      <c r="B28" s="328" t="s">
        <v>320</v>
      </c>
      <c r="C28" s="328"/>
      <c r="D28" s="328"/>
      <c r="E28" s="328"/>
      <c r="F28" s="328"/>
      <c r="G28" s="328"/>
      <c r="H28" s="328"/>
      <c r="I28" s="328"/>
      <c r="J28" s="328"/>
      <c r="K28" s="325"/>
      <c r="L28" s="325"/>
    </row>
    <row r="29" spans="1:12" ht="15.75" customHeight="1" x14ac:dyDescent="0.45">
      <c r="A29" s="11"/>
      <c r="B29" s="328" t="s">
        <v>308</v>
      </c>
      <c r="C29" s="328"/>
      <c r="D29" s="328"/>
      <c r="E29" s="328"/>
      <c r="F29" s="328"/>
      <c r="G29" s="328"/>
      <c r="H29" s="328"/>
      <c r="I29" s="328"/>
      <c r="J29" s="328"/>
      <c r="K29" s="325"/>
      <c r="L29" s="325"/>
    </row>
    <row r="30" spans="1:12" ht="35.25" customHeight="1" x14ac:dyDescent="0.45">
      <c r="A30" s="11"/>
      <c r="B30" s="328" t="s">
        <v>309</v>
      </c>
      <c r="C30" s="328"/>
      <c r="D30" s="328"/>
      <c r="E30" s="328"/>
      <c r="F30" s="328"/>
      <c r="G30" s="328"/>
      <c r="H30" s="328"/>
      <c r="I30" s="328"/>
      <c r="J30" s="328"/>
      <c r="K30" s="325"/>
      <c r="L30" s="325"/>
    </row>
    <row r="31" spans="1:12" ht="15.75" customHeight="1" x14ac:dyDescent="0.45">
      <c r="A31" s="11" t="s">
        <v>317</v>
      </c>
      <c r="B31" s="329" t="s">
        <v>131</v>
      </c>
      <c r="C31" s="329"/>
      <c r="D31" s="329"/>
      <c r="E31" s="329"/>
      <c r="F31" s="329"/>
      <c r="G31" s="329"/>
      <c r="H31" s="329"/>
      <c r="I31" s="329"/>
      <c r="J31" s="329"/>
      <c r="K31" s="329"/>
      <c r="L31" s="329"/>
    </row>
    <row r="32" spans="1:12" ht="28.5" customHeight="1" x14ac:dyDescent="0.45">
      <c r="A32" s="10"/>
      <c r="B32" s="328" t="s">
        <v>295</v>
      </c>
      <c r="C32" s="328"/>
      <c r="D32" s="328"/>
      <c r="E32" s="328"/>
      <c r="F32" s="328"/>
      <c r="G32" s="328"/>
      <c r="H32" s="328"/>
      <c r="I32" s="328"/>
      <c r="J32" s="328"/>
      <c r="K32" s="328"/>
      <c r="L32" s="73"/>
    </row>
    <row r="33" spans="1:12" ht="15.75" customHeight="1" x14ac:dyDescent="0.45">
      <c r="A33" s="11" t="s">
        <v>318</v>
      </c>
      <c r="B33" s="329" t="s">
        <v>129</v>
      </c>
      <c r="C33" s="329"/>
      <c r="D33" s="329"/>
      <c r="E33" s="329"/>
      <c r="F33" s="329"/>
      <c r="G33" s="329"/>
      <c r="H33" s="329"/>
      <c r="I33" s="329"/>
      <c r="J33" s="329"/>
      <c r="K33" s="329"/>
      <c r="L33" s="329"/>
    </row>
    <row r="34" spans="1:12" ht="15.75" customHeight="1" x14ac:dyDescent="0.45">
      <c r="A34" s="10"/>
      <c r="B34" s="328" t="s">
        <v>130</v>
      </c>
      <c r="C34" s="328"/>
      <c r="D34" s="328"/>
      <c r="E34" s="328"/>
      <c r="F34" s="328"/>
      <c r="G34" s="328"/>
      <c r="H34" s="328"/>
      <c r="I34" s="328"/>
      <c r="J34" s="328"/>
      <c r="K34" s="328"/>
      <c r="L34" s="328"/>
    </row>
    <row r="35" spans="1:12" ht="15.75" customHeight="1" x14ac:dyDescent="0.45">
      <c r="A35" s="74"/>
      <c r="B35" s="328"/>
      <c r="C35" s="328"/>
      <c r="D35" s="328"/>
      <c r="E35" s="328"/>
      <c r="F35" s="328"/>
      <c r="G35" s="328"/>
      <c r="H35" s="328"/>
      <c r="I35" s="328"/>
      <c r="J35" s="328"/>
      <c r="K35" s="328"/>
      <c r="L35" s="328"/>
    </row>
    <row r="36" spans="1:12" ht="15.75" customHeight="1" thickBot="1" x14ac:dyDescent="0.5">
      <c r="A36" s="344" t="s">
        <v>114</v>
      </c>
      <c r="B36" s="344"/>
      <c r="C36" s="344"/>
      <c r="D36" s="344"/>
      <c r="E36" s="344"/>
      <c r="F36" s="344"/>
      <c r="G36" s="344"/>
      <c r="H36" s="344"/>
      <c r="I36" s="344"/>
      <c r="J36" s="344"/>
      <c r="K36" s="344"/>
      <c r="L36" s="344"/>
    </row>
    <row r="37" spans="1:12" ht="15.75" customHeight="1" x14ac:dyDescent="0.45">
      <c r="A37" s="11" t="s">
        <v>101</v>
      </c>
      <c r="B37" s="341" t="s">
        <v>106</v>
      </c>
      <c r="C37" s="341"/>
      <c r="D37" s="341"/>
      <c r="E37" s="341"/>
      <c r="F37" s="341"/>
      <c r="G37" s="341"/>
      <c r="H37" s="341"/>
      <c r="I37" s="341"/>
      <c r="J37" s="341"/>
      <c r="K37" s="341"/>
      <c r="L37" s="341"/>
    </row>
    <row r="38" spans="1:12" ht="15.75" customHeight="1" x14ac:dyDescent="0.45">
      <c r="A38" s="11"/>
      <c r="B38" s="328" t="s">
        <v>236</v>
      </c>
      <c r="C38" s="328"/>
      <c r="D38" s="328"/>
      <c r="E38" s="328"/>
      <c r="F38" s="328"/>
      <c r="G38" s="328"/>
      <c r="H38" s="328"/>
      <c r="I38" s="328"/>
      <c r="J38" s="328"/>
      <c r="K38" s="328"/>
      <c r="L38" s="328"/>
    </row>
    <row r="39" spans="1:12" ht="15.75" customHeight="1" x14ac:dyDescent="0.45">
      <c r="A39" s="11"/>
      <c r="B39" s="328"/>
      <c r="C39" s="328"/>
      <c r="D39" s="328"/>
      <c r="E39" s="328"/>
      <c r="F39" s="328"/>
      <c r="G39" s="328"/>
      <c r="H39" s="328"/>
      <c r="I39" s="328"/>
      <c r="J39" s="328"/>
      <c r="K39" s="328"/>
      <c r="L39" s="328"/>
    </row>
    <row r="40" spans="1:12" ht="30.75" customHeight="1" x14ac:dyDescent="0.45">
      <c r="A40" s="11"/>
      <c r="B40" s="328"/>
      <c r="C40" s="328"/>
      <c r="D40" s="328"/>
      <c r="E40" s="328"/>
      <c r="F40" s="328"/>
      <c r="G40" s="328"/>
      <c r="H40" s="328"/>
      <c r="I40" s="328"/>
      <c r="J40" s="328"/>
      <c r="K40" s="328"/>
      <c r="L40" s="328"/>
    </row>
    <row r="41" spans="1:12" ht="15.75" customHeight="1" x14ac:dyDescent="0.45">
      <c r="A41" s="11" t="s">
        <v>102</v>
      </c>
      <c r="B41" s="329" t="s">
        <v>115</v>
      </c>
      <c r="C41" s="329"/>
      <c r="D41" s="329"/>
      <c r="E41" s="329"/>
      <c r="F41" s="329"/>
      <c r="G41" s="329"/>
      <c r="H41" s="329"/>
      <c r="I41" s="329"/>
      <c r="J41" s="329"/>
      <c r="K41" s="329"/>
      <c r="L41" s="329"/>
    </row>
    <row r="42" spans="1:12" ht="15.75" customHeight="1" x14ac:dyDescent="0.45">
      <c r="A42" s="11"/>
      <c r="B42" s="328" t="s">
        <v>126</v>
      </c>
      <c r="C42" s="328"/>
      <c r="D42" s="328"/>
      <c r="E42" s="328"/>
      <c r="F42" s="328"/>
      <c r="G42" s="328"/>
      <c r="H42" s="328"/>
      <c r="I42" s="328"/>
      <c r="J42" s="328"/>
      <c r="K42" s="328"/>
      <c r="L42" s="328"/>
    </row>
    <row r="43" spans="1:12" ht="15.75" customHeight="1" x14ac:dyDescent="0.45">
      <c r="A43" s="11"/>
      <c r="B43" s="328"/>
      <c r="C43" s="328"/>
      <c r="D43" s="328"/>
      <c r="E43" s="328"/>
      <c r="F43" s="328"/>
      <c r="G43" s="328"/>
      <c r="H43" s="328"/>
      <c r="I43" s="328"/>
      <c r="J43" s="328"/>
      <c r="K43" s="328"/>
      <c r="L43" s="328"/>
    </row>
    <row r="44" spans="1:12" ht="27" customHeight="1" x14ac:dyDescent="0.45">
      <c r="A44" s="11"/>
      <c r="B44" s="328"/>
      <c r="C44" s="328"/>
      <c r="D44" s="328"/>
      <c r="E44" s="328"/>
      <c r="F44" s="328"/>
      <c r="G44" s="328"/>
      <c r="H44" s="328"/>
      <c r="I44" s="328"/>
      <c r="J44" s="328"/>
      <c r="K44" s="328"/>
      <c r="L44" s="328"/>
    </row>
    <row r="45" spans="1:12" ht="47.25" customHeight="1" x14ac:dyDescent="0.45">
      <c r="A45" s="342" t="s">
        <v>302</v>
      </c>
      <c r="B45" s="342"/>
      <c r="C45" s="342"/>
      <c r="D45" s="342"/>
      <c r="E45" s="342"/>
      <c r="F45" s="342"/>
      <c r="G45" s="342"/>
      <c r="H45" s="342"/>
      <c r="I45" s="342"/>
      <c r="J45" s="342"/>
      <c r="K45" s="319"/>
      <c r="L45" s="319"/>
    </row>
    <row r="46" spans="1:12" ht="15.75" customHeight="1" x14ac:dyDescent="0.45">
      <c r="A46" s="11" t="s">
        <v>103</v>
      </c>
      <c r="B46" s="329" t="s">
        <v>15</v>
      </c>
      <c r="C46" s="329"/>
      <c r="D46" s="329"/>
      <c r="E46" s="329"/>
      <c r="F46" s="329"/>
      <c r="G46" s="329"/>
      <c r="H46" s="329"/>
      <c r="I46" s="329"/>
      <c r="J46" s="329"/>
      <c r="K46" s="329"/>
      <c r="L46" s="329"/>
    </row>
    <row r="47" spans="1:12" ht="15.75" customHeight="1" x14ac:dyDescent="0.45">
      <c r="A47" s="11"/>
      <c r="B47" s="328" t="s">
        <v>237</v>
      </c>
      <c r="C47" s="328"/>
      <c r="D47" s="328"/>
      <c r="E47" s="328"/>
      <c r="F47" s="328"/>
      <c r="G47" s="328"/>
      <c r="H47" s="328"/>
      <c r="I47" s="328"/>
      <c r="J47" s="328"/>
      <c r="K47" s="328"/>
      <c r="L47" s="328"/>
    </row>
    <row r="48" spans="1:12" ht="15.75" customHeight="1" x14ac:dyDescent="0.45">
      <c r="A48" s="11"/>
      <c r="B48" s="328"/>
      <c r="C48" s="328"/>
      <c r="D48" s="328"/>
      <c r="E48" s="328"/>
      <c r="F48" s="328"/>
      <c r="G48" s="328"/>
      <c r="H48" s="328"/>
      <c r="I48" s="328"/>
      <c r="J48" s="328"/>
      <c r="K48" s="328"/>
      <c r="L48" s="328"/>
    </row>
    <row r="49" spans="1:12" ht="15.75" customHeight="1" x14ac:dyDescent="0.45">
      <c r="A49" s="11"/>
      <c r="B49" s="328"/>
      <c r="C49" s="328"/>
      <c r="D49" s="328"/>
      <c r="E49" s="328"/>
      <c r="F49" s="328"/>
      <c r="G49" s="328"/>
      <c r="H49" s="328"/>
      <c r="I49" s="328"/>
      <c r="J49" s="328"/>
      <c r="K49" s="328"/>
      <c r="L49" s="328"/>
    </row>
    <row r="50" spans="1:12" ht="15.75" customHeight="1" x14ac:dyDescent="0.45">
      <c r="A50" s="11"/>
      <c r="B50" s="328"/>
      <c r="C50" s="328"/>
      <c r="D50" s="328"/>
      <c r="E50" s="328"/>
      <c r="F50" s="328"/>
      <c r="G50" s="328"/>
      <c r="H50" s="328"/>
      <c r="I50" s="328"/>
      <c r="J50" s="328"/>
      <c r="K50" s="328"/>
      <c r="L50" s="328"/>
    </row>
    <row r="51" spans="1:12" ht="15.75" customHeight="1" x14ac:dyDescent="0.45">
      <c r="A51" s="11" t="s">
        <v>107</v>
      </c>
      <c r="B51" s="329" t="s">
        <v>127</v>
      </c>
      <c r="C51" s="329"/>
      <c r="D51" s="329"/>
      <c r="E51" s="329"/>
      <c r="F51" s="329"/>
      <c r="G51" s="329"/>
      <c r="H51" s="329"/>
      <c r="I51" s="329"/>
      <c r="J51" s="329"/>
      <c r="K51" s="329"/>
      <c r="L51" s="329"/>
    </row>
    <row r="52" spans="1:12" ht="15.75" customHeight="1" x14ac:dyDescent="0.45">
      <c r="A52" s="11"/>
      <c r="B52" s="328" t="s">
        <v>160</v>
      </c>
      <c r="C52" s="328"/>
      <c r="D52" s="328"/>
      <c r="E52" s="328"/>
      <c r="F52" s="328"/>
      <c r="G52" s="328"/>
      <c r="H52" s="328"/>
      <c r="I52" s="328"/>
      <c r="J52" s="328"/>
      <c r="K52" s="328"/>
      <c r="L52" s="328"/>
    </row>
    <row r="53" spans="1:12" ht="15.75" customHeight="1" x14ac:dyDescent="0.45">
      <c r="A53" s="11"/>
      <c r="B53" s="328"/>
      <c r="C53" s="328"/>
      <c r="D53" s="328"/>
      <c r="E53" s="328"/>
      <c r="F53" s="328"/>
      <c r="G53" s="328"/>
      <c r="H53" s="328"/>
      <c r="I53" s="328"/>
      <c r="J53" s="328"/>
      <c r="K53" s="328"/>
      <c r="L53" s="328"/>
    </row>
    <row r="54" spans="1:12" ht="15.75" customHeight="1" x14ac:dyDescent="0.45">
      <c r="A54" s="11"/>
      <c r="B54" s="328"/>
      <c r="C54" s="328"/>
      <c r="D54" s="328"/>
      <c r="E54" s="328"/>
      <c r="F54" s="328"/>
      <c r="G54" s="328"/>
      <c r="H54" s="328"/>
      <c r="I54" s="328"/>
      <c r="J54" s="328"/>
      <c r="K54" s="328"/>
      <c r="L54" s="328"/>
    </row>
    <row r="55" spans="1:12" ht="10.5" customHeight="1" x14ac:dyDescent="0.45">
      <c r="A55" s="11"/>
      <c r="B55" s="339"/>
      <c r="C55" s="339"/>
      <c r="D55" s="339"/>
      <c r="E55" s="339"/>
      <c r="F55" s="339"/>
      <c r="G55" s="339"/>
      <c r="H55" s="339"/>
      <c r="I55" s="339"/>
      <c r="J55" s="339"/>
      <c r="K55" s="339"/>
      <c r="L55" s="339"/>
    </row>
    <row r="56" spans="1:12" ht="15.75" customHeight="1" x14ac:dyDescent="0.45">
      <c r="A56" s="11"/>
      <c r="B56" s="328" t="s">
        <v>260</v>
      </c>
      <c r="C56" s="328"/>
      <c r="D56" s="328"/>
      <c r="E56" s="328"/>
      <c r="F56" s="328"/>
      <c r="G56" s="328"/>
      <c r="H56" s="328"/>
      <c r="I56" s="328"/>
      <c r="J56" s="328"/>
      <c r="K56" s="328"/>
      <c r="L56" s="328"/>
    </row>
    <row r="57" spans="1:12" ht="15.75" customHeight="1" x14ac:dyDescent="0.45">
      <c r="A57" s="11"/>
      <c r="B57" s="328"/>
      <c r="C57" s="328"/>
      <c r="D57" s="328"/>
      <c r="E57" s="328"/>
      <c r="F57" s="328"/>
      <c r="G57" s="328"/>
      <c r="H57" s="328"/>
      <c r="I57" s="328"/>
      <c r="J57" s="328"/>
      <c r="K57" s="328"/>
      <c r="L57" s="328"/>
    </row>
    <row r="58" spans="1:12" ht="15.75" customHeight="1" x14ac:dyDescent="0.45">
      <c r="A58" s="11"/>
      <c r="B58" s="328"/>
      <c r="C58" s="328"/>
      <c r="D58" s="328"/>
      <c r="E58" s="328"/>
      <c r="F58" s="328"/>
      <c r="G58" s="328"/>
      <c r="H58" s="328"/>
      <c r="I58" s="328"/>
      <c r="J58" s="328"/>
      <c r="K58" s="328"/>
      <c r="L58" s="328"/>
    </row>
    <row r="59" spans="1:12" ht="10.5" customHeight="1" x14ac:dyDescent="0.45">
      <c r="A59" s="11"/>
      <c r="B59" s="339"/>
      <c r="C59" s="339"/>
      <c r="D59" s="339"/>
      <c r="E59" s="339"/>
      <c r="F59" s="339"/>
      <c r="G59" s="339"/>
      <c r="H59" s="339"/>
      <c r="I59" s="339"/>
      <c r="J59" s="339"/>
      <c r="K59" s="339"/>
      <c r="L59" s="339"/>
    </row>
    <row r="60" spans="1:12" ht="15.75" customHeight="1" x14ac:dyDescent="0.45">
      <c r="A60" s="11" t="s">
        <v>105</v>
      </c>
      <c r="B60" s="329" t="s">
        <v>112</v>
      </c>
      <c r="C60" s="329"/>
      <c r="D60" s="329"/>
      <c r="E60" s="329"/>
      <c r="F60" s="329"/>
      <c r="G60" s="329"/>
      <c r="H60" s="329"/>
      <c r="I60" s="329"/>
      <c r="J60" s="329"/>
      <c r="K60" s="329"/>
      <c r="L60" s="329"/>
    </row>
    <row r="61" spans="1:12" ht="15.75" customHeight="1" x14ac:dyDescent="0.45">
      <c r="A61" s="11"/>
      <c r="B61" s="338" t="s">
        <v>119</v>
      </c>
      <c r="C61" s="338"/>
      <c r="D61" s="338"/>
      <c r="E61" s="338"/>
      <c r="F61" s="338"/>
      <c r="G61" s="338"/>
      <c r="H61" s="338"/>
      <c r="I61" s="338"/>
      <c r="J61" s="338"/>
      <c r="K61" s="338"/>
      <c r="L61" s="338"/>
    </row>
    <row r="62" spans="1:12" ht="15.75" customHeight="1" x14ac:dyDescent="0.45">
      <c r="A62" s="11"/>
      <c r="B62" s="328" t="s">
        <v>290</v>
      </c>
      <c r="C62" s="328"/>
      <c r="D62" s="328"/>
      <c r="E62" s="328"/>
      <c r="F62" s="328"/>
      <c r="G62" s="328"/>
      <c r="H62" s="328"/>
      <c r="I62" s="328"/>
      <c r="J62" s="328"/>
      <c r="K62" s="328"/>
      <c r="L62" s="74"/>
    </row>
    <row r="63" spans="1:12" ht="33.75" customHeight="1" x14ac:dyDescent="0.45">
      <c r="A63" s="11"/>
      <c r="B63" s="328"/>
      <c r="C63" s="328"/>
      <c r="D63" s="328"/>
      <c r="E63" s="328"/>
      <c r="F63" s="328"/>
      <c r="G63" s="328"/>
      <c r="H63" s="328"/>
      <c r="I63" s="328"/>
      <c r="J63" s="328"/>
      <c r="K63" s="328"/>
      <c r="L63" s="74"/>
    </row>
    <row r="64" spans="1:12" ht="15.75" customHeight="1" x14ac:dyDescent="0.45">
      <c r="A64" s="11"/>
      <c r="B64" s="328"/>
      <c r="C64" s="328"/>
      <c r="D64" s="328"/>
      <c r="E64" s="328"/>
      <c r="F64" s="328"/>
      <c r="G64" s="328"/>
      <c r="H64" s="328"/>
      <c r="I64" s="328"/>
      <c r="J64" s="328"/>
      <c r="K64" s="328"/>
      <c r="L64" s="74"/>
    </row>
    <row r="65" spans="1:12" ht="10.5" customHeight="1" x14ac:dyDescent="0.45">
      <c r="A65" s="11"/>
      <c r="B65" s="328"/>
      <c r="C65" s="328"/>
      <c r="D65" s="328"/>
      <c r="E65" s="328"/>
      <c r="F65" s="328"/>
      <c r="G65" s="328"/>
      <c r="H65" s="328"/>
      <c r="I65" s="328"/>
      <c r="J65" s="328"/>
      <c r="K65" s="328"/>
      <c r="L65" s="74"/>
    </row>
    <row r="66" spans="1:12" ht="15.75" customHeight="1" x14ac:dyDescent="0.45">
      <c r="A66" s="11"/>
      <c r="B66" s="336" t="s">
        <v>291</v>
      </c>
      <c r="C66" s="336"/>
      <c r="D66" s="336"/>
      <c r="E66" s="336"/>
      <c r="F66" s="336"/>
      <c r="G66" s="336"/>
      <c r="H66" s="336"/>
      <c r="I66" s="336"/>
      <c r="J66" s="336"/>
      <c r="K66" s="336"/>
      <c r="L66" s="336"/>
    </row>
    <row r="67" spans="1:12" ht="15.75" customHeight="1" x14ac:dyDescent="0.45">
      <c r="A67" s="11"/>
      <c r="B67" s="336"/>
      <c r="C67" s="336"/>
      <c r="D67" s="336"/>
      <c r="E67" s="336"/>
      <c r="F67" s="336"/>
      <c r="G67" s="336"/>
      <c r="H67" s="336"/>
      <c r="I67" s="336"/>
      <c r="J67" s="336"/>
      <c r="K67" s="336"/>
      <c r="L67" s="336"/>
    </row>
    <row r="68" spans="1:12" ht="15.75" customHeight="1" x14ac:dyDescent="0.45">
      <c r="A68" s="11"/>
      <c r="B68" s="336"/>
      <c r="C68" s="336"/>
      <c r="D68" s="336"/>
      <c r="E68" s="336"/>
      <c r="F68" s="336"/>
      <c r="G68" s="336"/>
      <c r="H68" s="336"/>
      <c r="I68" s="336"/>
      <c r="J68" s="336"/>
      <c r="K68" s="336"/>
      <c r="L68" s="336"/>
    </row>
    <row r="69" spans="1:12" ht="12.75" customHeight="1" x14ac:dyDescent="0.45">
      <c r="A69" s="11"/>
      <c r="B69" s="336"/>
      <c r="C69" s="336"/>
      <c r="D69" s="336"/>
      <c r="E69" s="336"/>
      <c r="F69" s="336"/>
      <c r="G69" s="336"/>
      <c r="H69" s="336"/>
      <c r="I69" s="336"/>
      <c r="J69" s="336"/>
      <c r="K69" s="336"/>
      <c r="L69" s="336"/>
    </row>
    <row r="70" spans="1:12" ht="26.25" customHeight="1" x14ac:dyDescent="0.45">
      <c r="A70" s="11"/>
      <c r="B70" s="336"/>
      <c r="C70" s="336"/>
      <c r="D70" s="336"/>
      <c r="E70" s="336"/>
      <c r="F70" s="336"/>
      <c r="G70" s="336"/>
      <c r="H70" s="336"/>
      <c r="I70" s="336"/>
      <c r="J70" s="336"/>
      <c r="K70" s="336"/>
      <c r="L70" s="336"/>
    </row>
    <row r="71" spans="1:12" ht="15.75" customHeight="1" x14ac:dyDescent="0.45">
      <c r="A71" s="71"/>
      <c r="B71" s="337" t="s">
        <v>187</v>
      </c>
      <c r="C71" s="337"/>
      <c r="D71" s="337"/>
      <c r="E71" s="337"/>
      <c r="F71" s="337"/>
      <c r="G71" s="337"/>
      <c r="H71" s="337"/>
      <c r="I71" s="337"/>
      <c r="J71" s="337"/>
      <c r="K71" s="337"/>
      <c r="L71" s="337"/>
    </row>
    <row r="72" spans="1:12" ht="15.75" customHeight="1" x14ac:dyDescent="0.45">
      <c r="A72" s="71"/>
      <c r="B72" s="328" t="s">
        <v>261</v>
      </c>
      <c r="C72" s="328"/>
      <c r="D72" s="328"/>
      <c r="E72" s="328"/>
      <c r="F72" s="328"/>
      <c r="G72" s="328"/>
      <c r="H72" s="328"/>
      <c r="I72" s="328"/>
      <c r="J72" s="328"/>
      <c r="K72" s="328"/>
      <c r="L72" s="328"/>
    </row>
    <row r="73" spans="1:12" ht="15.75" customHeight="1" x14ac:dyDescent="0.45">
      <c r="A73" s="71"/>
      <c r="B73" s="328"/>
      <c r="C73" s="328"/>
      <c r="D73" s="328"/>
      <c r="E73" s="328"/>
      <c r="F73" s="328"/>
      <c r="G73" s="328"/>
      <c r="H73" s="328"/>
      <c r="I73" s="328"/>
      <c r="J73" s="328"/>
      <c r="K73" s="328"/>
      <c r="L73" s="328"/>
    </row>
    <row r="74" spans="1:12" ht="3.95" customHeight="1" x14ac:dyDescent="0.45">
      <c r="A74" s="71"/>
      <c r="B74" s="328"/>
      <c r="C74" s="328"/>
      <c r="D74" s="328"/>
      <c r="E74" s="328"/>
      <c r="F74" s="328"/>
      <c r="G74" s="328"/>
      <c r="H74" s="328"/>
      <c r="I74" s="328"/>
      <c r="J74" s="328"/>
      <c r="K74" s="328"/>
      <c r="L74" s="328"/>
    </row>
    <row r="75" spans="1:12" ht="15.6" hidden="1" customHeight="1" x14ac:dyDescent="0.45">
      <c r="A75" s="71"/>
      <c r="B75" s="328"/>
      <c r="C75" s="328"/>
      <c r="D75" s="328"/>
      <c r="E75" s="328"/>
      <c r="F75" s="328"/>
      <c r="G75" s="328"/>
      <c r="H75" s="328"/>
      <c r="I75" s="328"/>
      <c r="J75" s="328"/>
      <c r="K75" s="328"/>
      <c r="L75" s="328"/>
    </row>
    <row r="76" spans="1:12" ht="15.75" customHeight="1" x14ac:dyDescent="0.45">
      <c r="A76" s="11" t="s">
        <v>108</v>
      </c>
      <c r="B76" s="329" t="s">
        <v>258</v>
      </c>
      <c r="C76" s="329"/>
      <c r="D76" s="329"/>
      <c r="E76" s="329"/>
      <c r="F76" s="329"/>
      <c r="G76" s="329"/>
      <c r="H76" s="329"/>
      <c r="I76" s="329"/>
      <c r="J76" s="329"/>
      <c r="K76" s="329"/>
      <c r="L76" s="329"/>
    </row>
    <row r="77" spans="1:12" ht="15.75" customHeight="1" x14ac:dyDescent="0.45">
      <c r="A77" s="11"/>
      <c r="B77" s="338" t="s">
        <v>119</v>
      </c>
      <c r="C77" s="338"/>
      <c r="D77" s="338"/>
      <c r="E77" s="338"/>
      <c r="F77" s="338"/>
      <c r="G77" s="338"/>
      <c r="H77" s="338"/>
      <c r="I77" s="338"/>
      <c r="J77" s="338"/>
      <c r="K77" s="338"/>
      <c r="L77" s="338"/>
    </row>
    <row r="78" spans="1:12" ht="30" customHeight="1" x14ac:dyDescent="0.45">
      <c r="A78" s="11"/>
      <c r="B78" s="340" t="s">
        <v>292</v>
      </c>
      <c r="C78" s="340"/>
      <c r="D78" s="340"/>
      <c r="E78" s="340"/>
      <c r="F78" s="340"/>
      <c r="G78" s="340"/>
      <c r="H78" s="340"/>
      <c r="I78" s="340"/>
      <c r="J78" s="340"/>
      <c r="K78" s="340"/>
      <c r="L78" s="340"/>
    </row>
    <row r="79" spans="1:12" ht="15.75" customHeight="1" x14ac:dyDescent="0.45">
      <c r="A79" s="71"/>
      <c r="B79" s="338" t="s">
        <v>118</v>
      </c>
      <c r="C79" s="338"/>
      <c r="D79" s="338"/>
      <c r="E79" s="338"/>
      <c r="F79" s="338"/>
      <c r="G79" s="338"/>
      <c r="H79" s="338"/>
      <c r="I79" s="338"/>
      <c r="J79" s="338"/>
      <c r="K79" s="338"/>
      <c r="L79" s="338"/>
    </row>
    <row r="80" spans="1:12" ht="15.75" customHeight="1" x14ac:dyDescent="0.45">
      <c r="A80" s="71"/>
      <c r="B80" s="340" t="s">
        <v>252</v>
      </c>
      <c r="C80" s="340"/>
      <c r="D80" s="340"/>
      <c r="E80" s="340"/>
      <c r="F80" s="340"/>
      <c r="G80" s="340"/>
      <c r="H80" s="340"/>
      <c r="I80" s="340"/>
      <c r="J80" s="340"/>
      <c r="K80" s="340"/>
      <c r="L80" s="340"/>
    </row>
    <row r="81" spans="1:13" ht="15.75" customHeight="1" x14ac:dyDescent="0.45">
      <c r="A81" s="71"/>
      <c r="B81" s="340"/>
      <c r="C81" s="340"/>
      <c r="D81" s="340"/>
      <c r="E81" s="340"/>
      <c r="F81" s="340"/>
      <c r="G81" s="340"/>
      <c r="H81" s="340"/>
      <c r="I81" s="340"/>
      <c r="J81" s="340"/>
      <c r="K81" s="340"/>
      <c r="L81" s="340"/>
    </row>
    <row r="82" spans="1:13" ht="15.75" customHeight="1" x14ac:dyDescent="0.45">
      <c r="A82" s="11" t="s">
        <v>109</v>
      </c>
      <c r="B82" s="329" t="s">
        <v>259</v>
      </c>
      <c r="C82" s="329"/>
      <c r="D82" s="329"/>
      <c r="E82" s="329"/>
      <c r="F82" s="329"/>
      <c r="G82" s="329"/>
      <c r="H82" s="329"/>
      <c r="I82" s="329"/>
      <c r="J82" s="329"/>
      <c r="K82" s="329"/>
      <c r="L82" s="329"/>
    </row>
    <row r="83" spans="1:13" ht="15.75" customHeight="1" x14ac:dyDescent="0.45">
      <c r="A83" s="11"/>
      <c r="B83" s="328" t="s">
        <v>219</v>
      </c>
      <c r="C83" s="328"/>
      <c r="D83" s="328"/>
      <c r="E83" s="328"/>
      <c r="F83" s="328"/>
      <c r="G83" s="328"/>
      <c r="H83" s="328"/>
      <c r="I83" s="328"/>
      <c r="J83" s="328"/>
      <c r="K83" s="328"/>
      <c r="L83" s="328"/>
    </row>
    <row r="84" spans="1:13" ht="15.75" customHeight="1" x14ac:dyDescent="0.45">
      <c r="A84" s="11"/>
      <c r="B84" s="328"/>
      <c r="C84" s="328"/>
      <c r="D84" s="328"/>
      <c r="E84" s="328"/>
      <c r="F84" s="328"/>
      <c r="G84" s="328"/>
      <c r="H84" s="328"/>
      <c r="I84" s="328"/>
      <c r="J84" s="328"/>
      <c r="K84" s="328"/>
      <c r="L84" s="328"/>
    </row>
    <row r="85" spans="1:13" ht="15.75" customHeight="1" x14ac:dyDescent="0.45">
      <c r="A85" s="11"/>
      <c r="B85" s="328"/>
      <c r="C85" s="328"/>
      <c r="D85" s="328"/>
      <c r="E85" s="328"/>
      <c r="F85" s="328"/>
      <c r="G85" s="328"/>
      <c r="H85" s="328"/>
      <c r="I85" s="328"/>
      <c r="J85" s="328"/>
      <c r="K85" s="328"/>
      <c r="L85" s="328"/>
    </row>
    <row r="86" spans="1:13" ht="15.75" customHeight="1" x14ac:dyDescent="0.45">
      <c r="A86" s="11" t="s">
        <v>110</v>
      </c>
      <c r="B86" s="334" t="s">
        <v>253</v>
      </c>
      <c r="C86" s="335"/>
      <c r="D86" s="335"/>
      <c r="E86" s="335"/>
      <c r="F86" s="335"/>
      <c r="G86" s="335"/>
      <c r="H86" s="335"/>
      <c r="I86" s="335"/>
      <c r="J86" s="335"/>
      <c r="K86" s="174"/>
      <c r="L86" s="174"/>
    </row>
    <row r="87" spans="1:13" ht="15.75" customHeight="1" x14ac:dyDescent="0.45">
      <c r="A87" s="11"/>
      <c r="B87" s="328" t="s">
        <v>306</v>
      </c>
      <c r="C87" s="328"/>
      <c r="D87" s="328"/>
      <c r="E87" s="328"/>
      <c r="F87" s="328"/>
      <c r="G87" s="328"/>
      <c r="H87" s="328"/>
      <c r="I87" s="328"/>
      <c r="J87" s="328"/>
      <c r="K87" s="174"/>
      <c r="L87" s="174"/>
    </row>
    <row r="88" spans="1:13" ht="15.75" customHeight="1" x14ac:dyDescent="0.45">
      <c r="A88" s="11"/>
      <c r="B88" s="328" t="s">
        <v>307</v>
      </c>
      <c r="C88" s="328"/>
      <c r="D88" s="328"/>
      <c r="E88" s="328"/>
      <c r="F88" s="328"/>
      <c r="G88" s="328"/>
      <c r="H88" s="328"/>
      <c r="I88" s="328"/>
      <c r="J88" s="328"/>
      <c r="K88" s="174"/>
      <c r="L88" s="174"/>
    </row>
    <row r="89" spans="1:13" ht="15.75" customHeight="1" x14ac:dyDescent="0.45">
      <c r="A89" s="11"/>
      <c r="B89" s="328" t="s">
        <v>308</v>
      </c>
      <c r="C89" s="328"/>
      <c r="D89" s="328"/>
      <c r="E89" s="328"/>
      <c r="F89" s="328"/>
      <c r="G89" s="328"/>
      <c r="H89" s="328"/>
      <c r="I89" s="328"/>
      <c r="J89" s="328"/>
      <c r="K89" s="174"/>
      <c r="L89" s="174"/>
    </row>
    <row r="90" spans="1:13" ht="35.25" customHeight="1" x14ac:dyDescent="0.45">
      <c r="A90" s="11"/>
      <c r="B90" s="328" t="s">
        <v>309</v>
      </c>
      <c r="C90" s="328"/>
      <c r="D90" s="328"/>
      <c r="E90" s="328"/>
      <c r="F90" s="328"/>
      <c r="G90" s="328"/>
      <c r="H90" s="328"/>
      <c r="I90" s="328"/>
      <c r="J90" s="328"/>
      <c r="K90" s="174"/>
      <c r="L90" s="174"/>
    </row>
    <row r="91" spans="1:13" ht="15.75" customHeight="1" x14ac:dyDescent="0.45">
      <c r="A91" s="11" t="s">
        <v>111</v>
      </c>
      <c r="B91" s="334" t="s">
        <v>265</v>
      </c>
      <c r="C91" s="328"/>
      <c r="D91" s="328"/>
      <c r="E91" s="328"/>
      <c r="F91" s="328"/>
      <c r="G91" s="328"/>
      <c r="H91" s="328"/>
      <c r="I91" s="328"/>
      <c r="J91" s="328"/>
      <c r="K91" s="328"/>
      <c r="L91" s="174"/>
    </row>
    <row r="92" spans="1:13" ht="15.75" customHeight="1" x14ac:dyDescent="0.45">
      <c r="A92" s="11"/>
      <c r="B92" s="308" t="s">
        <v>283</v>
      </c>
      <c r="C92" s="308"/>
      <c r="D92" s="308"/>
      <c r="E92" s="308"/>
      <c r="F92" s="308"/>
      <c r="G92" s="308"/>
      <c r="H92" s="308"/>
      <c r="I92" s="308"/>
      <c r="J92" s="308"/>
      <c r="K92" s="308"/>
      <c r="L92" s="174"/>
      <c r="M92" s="72"/>
    </row>
    <row r="93" spans="1:13" ht="18.75" customHeight="1" x14ac:dyDescent="0.45">
      <c r="A93" s="11"/>
      <c r="B93" s="328" t="s">
        <v>274</v>
      </c>
      <c r="C93" s="328"/>
      <c r="D93" s="328"/>
      <c r="E93" s="328"/>
      <c r="F93" s="328"/>
      <c r="G93" s="328"/>
      <c r="H93" s="328"/>
      <c r="I93" s="328"/>
      <c r="J93" s="328"/>
      <c r="K93" s="328"/>
      <c r="L93" s="174"/>
      <c r="M93" s="72"/>
    </row>
    <row r="94" spans="1:13" ht="15.75" customHeight="1" x14ac:dyDescent="0.45">
      <c r="A94" s="11" t="s">
        <v>234</v>
      </c>
      <c r="B94" s="329" t="s">
        <v>113</v>
      </c>
      <c r="C94" s="329"/>
      <c r="D94" s="329"/>
      <c r="E94" s="329"/>
      <c r="F94" s="329"/>
      <c r="G94" s="329"/>
      <c r="H94" s="329"/>
      <c r="I94" s="329"/>
      <c r="J94" s="329"/>
      <c r="K94" s="329"/>
      <c r="L94" s="329"/>
    </row>
    <row r="95" spans="1:13" ht="15.75" customHeight="1" x14ac:dyDescent="0.45">
      <c r="A95" s="11"/>
      <c r="B95" s="328" t="s">
        <v>282</v>
      </c>
      <c r="C95" s="328"/>
      <c r="D95" s="328"/>
      <c r="E95" s="328"/>
      <c r="F95" s="328"/>
      <c r="G95" s="328"/>
      <c r="H95" s="328"/>
      <c r="I95" s="328"/>
      <c r="J95" s="328"/>
      <c r="K95" s="328"/>
      <c r="L95" s="328"/>
      <c r="M95" s="72"/>
    </row>
    <row r="96" spans="1:13" ht="15.75" customHeight="1" x14ac:dyDescent="0.45">
      <c r="A96" s="11"/>
      <c r="B96" s="328"/>
      <c r="C96" s="328"/>
      <c r="D96" s="328"/>
      <c r="E96" s="328"/>
      <c r="F96" s="328"/>
      <c r="G96" s="328"/>
      <c r="H96" s="328"/>
      <c r="I96" s="328"/>
      <c r="J96" s="328"/>
      <c r="K96" s="328"/>
      <c r="L96" s="328"/>
    </row>
    <row r="97" spans="1:13" ht="15.75" customHeight="1" x14ac:dyDescent="0.45">
      <c r="A97" s="11"/>
      <c r="B97" s="328"/>
      <c r="C97" s="328"/>
      <c r="D97" s="328"/>
      <c r="E97" s="328"/>
      <c r="F97" s="328"/>
      <c r="G97" s="328"/>
      <c r="H97" s="328"/>
      <c r="I97" s="328"/>
      <c r="J97" s="328"/>
      <c r="K97" s="328"/>
      <c r="L97" s="328"/>
    </row>
    <row r="98" spans="1:13" ht="15.75" customHeight="1" x14ac:dyDescent="0.45">
      <c r="A98" s="11" t="s">
        <v>248</v>
      </c>
      <c r="B98" s="329" t="s">
        <v>263</v>
      </c>
      <c r="C98" s="329"/>
      <c r="D98" s="329"/>
      <c r="E98" s="329"/>
      <c r="F98" s="329"/>
      <c r="G98" s="329"/>
      <c r="H98" s="329"/>
      <c r="I98" s="329"/>
      <c r="J98" s="329"/>
      <c r="K98" s="329"/>
      <c r="L98" s="329"/>
    </row>
    <row r="99" spans="1:13" ht="15.75" customHeight="1" x14ac:dyDescent="0.45">
      <c r="A99" s="11"/>
      <c r="B99" s="328" t="s">
        <v>293</v>
      </c>
      <c r="C99" s="328"/>
      <c r="D99" s="328"/>
      <c r="E99" s="328"/>
      <c r="F99" s="328"/>
      <c r="G99" s="328"/>
      <c r="H99" s="328"/>
      <c r="I99" s="328"/>
      <c r="J99" s="328"/>
      <c r="K99" s="328"/>
      <c r="L99" s="328"/>
      <c r="M99" s="72"/>
    </row>
    <row r="100" spans="1:13" ht="15.75" customHeight="1" x14ac:dyDescent="0.45">
      <c r="A100" s="11"/>
      <c r="B100" s="328"/>
      <c r="C100" s="328"/>
      <c r="D100" s="328"/>
      <c r="E100" s="328"/>
      <c r="F100" s="328"/>
      <c r="G100" s="328"/>
      <c r="H100" s="328"/>
      <c r="I100" s="328"/>
      <c r="J100" s="328"/>
      <c r="K100" s="328"/>
      <c r="L100" s="328"/>
    </row>
    <row r="101" spans="1:13" ht="44.25" customHeight="1" x14ac:dyDescent="0.45">
      <c r="A101" s="11"/>
      <c r="B101" s="328"/>
      <c r="C101" s="328"/>
      <c r="D101" s="328"/>
      <c r="E101" s="328"/>
      <c r="F101" s="328"/>
      <c r="G101" s="328"/>
      <c r="H101" s="328"/>
      <c r="I101" s="328"/>
      <c r="J101" s="328"/>
      <c r="K101" s="328"/>
      <c r="L101" s="328"/>
    </row>
    <row r="102" spans="1:13" ht="15.75" customHeight="1" x14ac:dyDescent="0.45">
      <c r="A102" s="11" t="s">
        <v>254</v>
      </c>
      <c r="B102" s="329" t="s">
        <v>116</v>
      </c>
      <c r="C102" s="329"/>
      <c r="D102" s="329"/>
      <c r="E102" s="329"/>
      <c r="F102" s="329"/>
      <c r="G102" s="329"/>
      <c r="H102" s="329"/>
      <c r="I102" s="329"/>
      <c r="J102" s="329"/>
      <c r="K102" s="329"/>
      <c r="L102" s="329"/>
    </row>
    <row r="103" spans="1:13" ht="15.75" customHeight="1" x14ac:dyDescent="0.45">
      <c r="A103" s="11"/>
      <c r="B103" s="328" t="s">
        <v>128</v>
      </c>
      <c r="C103" s="328"/>
      <c r="D103" s="328"/>
      <c r="E103" s="328"/>
      <c r="F103" s="328"/>
      <c r="G103" s="328"/>
      <c r="H103" s="328"/>
      <c r="I103" s="328"/>
      <c r="J103" s="328"/>
      <c r="K103" s="328"/>
      <c r="L103" s="328"/>
    </row>
    <row r="104" spans="1:13" ht="15.75" customHeight="1" x14ac:dyDescent="0.45">
      <c r="A104" s="11"/>
      <c r="B104" s="328"/>
      <c r="C104" s="328"/>
      <c r="D104" s="328"/>
      <c r="E104" s="328"/>
      <c r="F104" s="328"/>
      <c r="G104" s="328"/>
      <c r="H104" s="328"/>
      <c r="I104" s="328"/>
      <c r="J104" s="328"/>
      <c r="K104" s="328"/>
      <c r="L104" s="328"/>
    </row>
    <row r="105" spans="1:13" ht="15.75" customHeight="1" x14ac:dyDescent="0.45">
      <c r="A105" s="11" t="s">
        <v>268</v>
      </c>
      <c r="B105" s="329" t="s">
        <v>117</v>
      </c>
      <c r="C105" s="329"/>
      <c r="D105" s="329"/>
      <c r="E105" s="329"/>
      <c r="F105" s="329"/>
      <c r="G105" s="329"/>
      <c r="H105" s="329"/>
      <c r="I105" s="329"/>
      <c r="J105" s="329"/>
      <c r="K105" s="329"/>
      <c r="L105" s="329"/>
      <c r="M105" s="72"/>
    </row>
    <row r="106" spans="1:13" ht="15.75" customHeight="1" x14ac:dyDescent="0.45">
      <c r="A106" s="10"/>
      <c r="B106" s="331" t="s">
        <v>279</v>
      </c>
      <c r="C106" s="331"/>
      <c r="D106" s="331"/>
      <c r="E106" s="331"/>
      <c r="F106" s="331"/>
      <c r="G106" s="331"/>
      <c r="H106" s="331"/>
      <c r="I106" s="331"/>
      <c r="J106" s="331"/>
      <c r="K106" s="10"/>
      <c r="L106" s="10"/>
    </row>
    <row r="107" spans="1:13" ht="15.75" customHeight="1" x14ac:dyDescent="0.45">
      <c r="A107" s="75"/>
      <c r="B107" s="331" t="s">
        <v>278</v>
      </c>
      <c r="C107" s="331"/>
      <c r="D107" s="331"/>
      <c r="E107" s="331"/>
      <c r="F107" s="331"/>
      <c r="G107" s="331"/>
      <c r="H107" s="331"/>
      <c r="I107" s="331"/>
      <c r="J107" s="331"/>
      <c r="K107" s="331"/>
      <c r="L107" s="331"/>
    </row>
    <row r="108" spans="1:13" ht="32.25" customHeight="1" x14ac:dyDescent="0.45">
      <c r="A108" s="76"/>
      <c r="B108" s="340" t="s">
        <v>300</v>
      </c>
      <c r="C108" s="331"/>
      <c r="D108" s="331"/>
      <c r="E108" s="331"/>
      <c r="F108" s="331"/>
      <c r="G108" s="331"/>
      <c r="H108" s="331"/>
      <c r="I108" s="331"/>
      <c r="J108" s="331"/>
      <c r="K108" s="331"/>
      <c r="L108" s="331"/>
    </row>
    <row r="109" spans="1:13" ht="15.75" customHeight="1" x14ac:dyDescent="0.45">
      <c r="A109" s="75"/>
      <c r="B109" s="331" t="s">
        <v>277</v>
      </c>
      <c r="C109" s="331"/>
      <c r="D109" s="331"/>
      <c r="E109" s="331"/>
      <c r="F109" s="331"/>
      <c r="G109" s="331"/>
      <c r="H109" s="331"/>
      <c r="I109" s="331"/>
      <c r="J109" s="331"/>
      <c r="K109" s="331"/>
      <c r="L109" s="331"/>
    </row>
    <row r="110" spans="1:13" ht="15.75" customHeight="1" x14ac:dyDescent="0.45">
      <c r="A110" s="75"/>
      <c r="B110" s="331" t="s">
        <v>275</v>
      </c>
      <c r="C110" s="331"/>
      <c r="D110" s="331"/>
      <c r="E110" s="331"/>
      <c r="F110" s="331"/>
      <c r="G110" s="331"/>
      <c r="H110" s="331"/>
      <c r="I110" s="331"/>
      <c r="J110" s="331"/>
      <c r="K110" s="331"/>
      <c r="L110" s="331"/>
    </row>
    <row r="111" spans="1:13" ht="15.75" customHeight="1" x14ac:dyDescent="0.45">
      <c r="A111" s="75"/>
      <c r="B111" s="331" t="s">
        <v>276</v>
      </c>
      <c r="C111" s="331"/>
      <c r="D111" s="331"/>
      <c r="E111" s="331"/>
      <c r="F111" s="331"/>
      <c r="G111" s="331"/>
      <c r="H111" s="331"/>
      <c r="I111" s="331"/>
      <c r="J111" s="331"/>
      <c r="K111" s="331"/>
      <c r="L111" s="331"/>
    </row>
    <row r="112" spans="1:13" ht="15.75" customHeight="1" x14ac:dyDescent="0.45">
      <c r="A112" s="72"/>
      <c r="B112" s="328" t="s">
        <v>280</v>
      </c>
      <c r="C112" s="328"/>
      <c r="D112" s="328"/>
      <c r="E112" s="328"/>
      <c r="F112" s="328"/>
      <c r="G112" s="328"/>
      <c r="H112" s="328"/>
      <c r="I112" s="328"/>
      <c r="J112" s="328"/>
      <c r="K112" s="328"/>
      <c r="L112" s="328"/>
    </row>
    <row r="113" spans="1:12" ht="15.75" customHeight="1" x14ac:dyDescent="0.45">
      <c r="A113" s="72"/>
      <c r="B113" s="328"/>
      <c r="C113" s="328"/>
      <c r="D113" s="328"/>
      <c r="E113" s="328"/>
      <c r="F113" s="328"/>
      <c r="G113" s="328"/>
      <c r="H113" s="328"/>
      <c r="I113" s="328"/>
      <c r="J113" s="328"/>
      <c r="K113" s="328"/>
      <c r="L113" s="328"/>
    </row>
    <row r="114" spans="1:12" ht="15.75" customHeight="1" x14ac:dyDescent="0.45">
      <c r="A114" s="72"/>
      <c r="B114" s="328"/>
      <c r="C114" s="328"/>
      <c r="D114" s="328"/>
      <c r="E114" s="328"/>
      <c r="F114" s="328"/>
      <c r="G114" s="328"/>
      <c r="H114" s="328"/>
      <c r="I114" s="328"/>
      <c r="J114" s="328"/>
      <c r="K114" s="328"/>
      <c r="L114" s="328"/>
    </row>
    <row r="115" spans="1:12" ht="16.149999999999999" thickBot="1" x14ac:dyDescent="0.55000000000000004">
      <c r="A115" s="332" t="s">
        <v>235</v>
      </c>
      <c r="B115" s="332"/>
      <c r="C115" s="332"/>
      <c r="D115" s="332"/>
      <c r="E115" s="332"/>
      <c r="F115" s="332"/>
      <c r="G115" s="332"/>
      <c r="H115" s="332"/>
      <c r="I115" s="332"/>
      <c r="J115" s="332"/>
      <c r="K115" s="332"/>
      <c r="L115" s="77"/>
    </row>
    <row r="116" spans="1:12" ht="15" customHeight="1" x14ac:dyDescent="0.45">
      <c r="A116" s="330" t="s">
        <v>296</v>
      </c>
      <c r="B116" s="330"/>
      <c r="C116" s="330"/>
      <c r="D116" s="330"/>
      <c r="E116" s="330"/>
      <c r="F116" s="330"/>
      <c r="G116" s="330"/>
      <c r="H116" s="330"/>
      <c r="I116" s="330"/>
      <c r="J116" s="330"/>
      <c r="K116" s="330"/>
      <c r="L116" s="330"/>
    </row>
    <row r="117" spans="1:12" x14ac:dyDescent="0.45">
      <c r="A117" s="328"/>
      <c r="B117" s="328"/>
      <c r="C117" s="328"/>
      <c r="D117" s="328"/>
      <c r="E117" s="328"/>
      <c r="F117" s="328"/>
      <c r="G117" s="328"/>
      <c r="H117" s="328"/>
      <c r="I117" s="328"/>
      <c r="J117" s="328"/>
      <c r="K117" s="328"/>
      <c r="L117" s="328"/>
    </row>
    <row r="118" spans="1:12" ht="65.25" customHeight="1" x14ac:dyDescent="0.45">
      <c r="A118" s="328"/>
      <c r="B118" s="328"/>
      <c r="C118" s="328"/>
      <c r="D118" s="328"/>
      <c r="E118" s="328"/>
      <c r="F118" s="328"/>
      <c r="G118" s="328"/>
      <c r="H118" s="328"/>
      <c r="I118" s="328"/>
      <c r="J118" s="328"/>
      <c r="K118" s="328"/>
      <c r="L118" s="328"/>
    </row>
    <row r="119" spans="1:12" x14ac:dyDescent="0.45">
      <c r="A119" s="11" t="s">
        <v>101</v>
      </c>
      <c r="B119" s="329" t="s">
        <v>132</v>
      </c>
      <c r="C119" s="329"/>
      <c r="D119" s="329"/>
      <c r="E119" s="329"/>
      <c r="F119" s="329"/>
      <c r="G119" s="329"/>
      <c r="H119" s="329"/>
      <c r="I119" s="329"/>
      <c r="J119" s="329"/>
      <c r="K119" s="329"/>
      <c r="L119" s="329"/>
    </row>
    <row r="120" spans="1:12" ht="15" customHeight="1" x14ac:dyDescent="0.45">
      <c r="A120" s="10"/>
      <c r="B120" s="328" t="s">
        <v>297</v>
      </c>
      <c r="C120" s="328"/>
      <c r="D120" s="328"/>
      <c r="E120" s="328"/>
      <c r="F120" s="328"/>
      <c r="G120" s="328"/>
      <c r="H120" s="328"/>
      <c r="I120" s="328"/>
      <c r="J120" s="328"/>
      <c r="K120" s="328"/>
      <c r="L120" s="328"/>
    </row>
    <row r="121" spans="1:12" x14ac:dyDescent="0.45">
      <c r="A121" s="10"/>
      <c r="B121" s="328"/>
      <c r="C121" s="328"/>
      <c r="D121" s="328"/>
      <c r="E121" s="328"/>
      <c r="F121" s="328"/>
      <c r="G121" s="328"/>
      <c r="H121" s="328"/>
      <c r="I121" s="328"/>
      <c r="J121" s="328"/>
      <c r="K121" s="328"/>
      <c r="L121" s="328"/>
    </row>
    <row r="122" spans="1:12" x14ac:dyDescent="0.45">
      <c r="A122" s="10"/>
      <c r="B122" s="328"/>
      <c r="C122" s="328"/>
      <c r="D122" s="328"/>
      <c r="E122" s="328"/>
      <c r="F122" s="328"/>
      <c r="G122" s="328"/>
      <c r="H122" s="328"/>
      <c r="I122" s="328"/>
      <c r="J122" s="328"/>
      <c r="K122" s="328"/>
      <c r="L122" s="328"/>
    </row>
    <row r="123" spans="1:12" x14ac:dyDescent="0.45">
      <c r="A123" s="11" t="s">
        <v>102</v>
      </c>
      <c r="B123" s="329" t="s">
        <v>184</v>
      </c>
      <c r="C123" s="329"/>
      <c r="D123" s="329"/>
      <c r="E123" s="329"/>
      <c r="F123" s="329"/>
      <c r="G123" s="329"/>
      <c r="H123" s="329"/>
      <c r="I123" s="329"/>
      <c r="J123" s="329"/>
      <c r="K123" s="329"/>
      <c r="L123" s="329"/>
    </row>
    <row r="124" spans="1:12" ht="15" customHeight="1" x14ac:dyDescent="0.45">
      <c r="A124" s="10"/>
      <c r="B124" s="328" t="s">
        <v>298</v>
      </c>
      <c r="C124" s="328"/>
      <c r="D124" s="328"/>
      <c r="E124" s="328"/>
      <c r="F124" s="328"/>
      <c r="G124" s="328"/>
      <c r="H124" s="328"/>
      <c r="I124" s="328"/>
      <c r="J124" s="328"/>
      <c r="K124" s="328"/>
      <c r="L124" s="328"/>
    </row>
    <row r="125" spans="1:12" x14ac:dyDescent="0.45">
      <c r="A125" s="10"/>
      <c r="B125" s="328"/>
      <c r="C125" s="328"/>
      <c r="D125" s="328"/>
      <c r="E125" s="328"/>
      <c r="F125" s="328"/>
      <c r="G125" s="328"/>
      <c r="H125" s="328"/>
      <c r="I125" s="328"/>
      <c r="J125" s="328"/>
      <c r="K125" s="328"/>
      <c r="L125" s="328"/>
    </row>
    <row r="126" spans="1:12" x14ac:dyDescent="0.45">
      <c r="A126" s="10"/>
      <c r="B126" s="328"/>
      <c r="C126" s="328"/>
      <c r="D126" s="328"/>
      <c r="E126" s="328"/>
      <c r="F126" s="328"/>
      <c r="G126" s="328"/>
      <c r="H126" s="328"/>
      <c r="I126" s="328"/>
      <c r="J126" s="328"/>
      <c r="K126" s="328"/>
      <c r="L126" s="328"/>
    </row>
    <row r="127" spans="1:12" x14ac:dyDescent="0.45">
      <c r="A127" s="11" t="s">
        <v>103</v>
      </c>
      <c r="B127" s="329" t="s">
        <v>185</v>
      </c>
      <c r="C127" s="329"/>
      <c r="D127" s="329"/>
      <c r="E127" s="329"/>
      <c r="F127" s="329"/>
      <c r="G127" s="329"/>
      <c r="H127" s="329"/>
      <c r="I127" s="329"/>
      <c r="J127" s="329"/>
      <c r="K127" s="329"/>
      <c r="L127" s="329"/>
    </row>
    <row r="128" spans="1:12" ht="15" customHeight="1" x14ac:dyDescent="0.45">
      <c r="A128" s="10"/>
      <c r="B128" s="328" t="s">
        <v>299</v>
      </c>
      <c r="C128" s="328"/>
      <c r="D128" s="328"/>
      <c r="E128" s="328"/>
      <c r="F128" s="328"/>
      <c r="G128" s="328"/>
      <c r="H128" s="328"/>
      <c r="I128" s="328"/>
      <c r="J128" s="328"/>
      <c r="K128" s="328"/>
      <c r="L128" s="74"/>
    </row>
    <row r="129" spans="1:12" x14ac:dyDescent="0.45">
      <c r="A129" s="10"/>
      <c r="B129" s="328"/>
      <c r="C129" s="328"/>
      <c r="D129" s="328"/>
      <c r="E129" s="328"/>
      <c r="F129" s="328"/>
      <c r="G129" s="328"/>
      <c r="H129" s="328"/>
      <c r="I129" s="328"/>
      <c r="J129" s="328"/>
      <c r="K129" s="328"/>
      <c r="L129" s="74"/>
    </row>
    <row r="130" spans="1:12" x14ac:dyDescent="0.45">
      <c r="A130" s="10"/>
      <c r="B130" s="328"/>
      <c r="C130" s="328"/>
      <c r="D130" s="328"/>
      <c r="E130" s="328"/>
      <c r="F130" s="328"/>
      <c r="G130" s="328"/>
      <c r="H130" s="328"/>
      <c r="I130" s="328"/>
      <c r="J130" s="328"/>
      <c r="K130" s="328"/>
      <c r="L130" s="74"/>
    </row>
    <row r="131" spans="1:12" x14ac:dyDescent="0.45">
      <c r="A131" s="11" t="s">
        <v>107</v>
      </c>
      <c r="B131" s="329" t="s">
        <v>186</v>
      </c>
      <c r="C131" s="329"/>
      <c r="D131" s="329"/>
      <c r="E131" s="329"/>
      <c r="F131" s="329"/>
      <c r="G131" s="329"/>
      <c r="H131" s="329"/>
      <c r="I131" s="329"/>
      <c r="J131" s="329"/>
      <c r="K131" s="329"/>
      <c r="L131" s="329"/>
    </row>
    <row r="132" spans="1:12" ht="15" customHeight="1" x14ac:dyDescent="0.45">
      <c r="A132" s="10"/>
      <c r="B132" s="328" t="s">
        <v>250</v>
      </c>
      <c r="C132" s="328"/>
      <c r="D132" s="328"/>
      <c r="E132" s="328"/>
      <c r="F132" s="328"/>
      <c r="G132" s="328"/>
      <c r="H132" s="328"/>
      <c r="I132" s="328"/>
      <c r="J132" s="328"/>
      <c r="K132" s="328"/>
      <c r="L132" s="328"/>
    </row>
    <row r="133" spans="1:12" x14ac:dyDescent="0.45">
      <c r="A133" s="10"/>
      <c r="B133" s="328"/>
      <c r="C133" s="328"/>
      <c r="D133" s="328"/>
      <c r="E133" s="328"/>
      <c r="F133" s="328"/>
      <c r="G133" s="328"/>
      <c r="H133" s="328"/>
      <c r="I133" s="328"/>
      <c r="J133" s="328"/>
      <c r="K133" s="328"/>
      <c r="L133" s="328"/>
    </row>
    <row r="134" spans="1:12" ht="33" customHeight="1" x14ac:dyDescent="0.45">
      <c r="A134" s="10"/>
      <c r="B134" s="328"/>
      <c r="C134" s="328"/>
      <c r="D134" s="328"/>
      <c r="E134" s="328"/>
      <c r="F134" s="328"/>
      <c r="G134" s="328"/>
      <c r="H134" s="328"/>
      <c r="I134" s="328"/>
      <c r="J134" s="328"/>
      <c r="K134" s="328"/>
      <c r="L134" s="328"/>
    </row>
    <row r="135" spans="1:12" x14ac:dyDescent="0.45">
      <c r="A135" s="11" t="s">
        <v>105</v>
      </c>
      <c r="B135" s="329" t="s">
        <v>133</v>
      </c>
      <c r="C135" s="329"/>
      <c r="D135" s="329"/>
      <c r="E135" s="329"/>
      <c r="F135" s="329"/>
      <c r="G135" s="329"/>
      <c r="H135" s="329"/>
      <c r="I135" s="329"/>
      <c r="J135" s="329"/>
      <c r="K135" s="329"/>
      <c r="L135" s="329"/>
    </row>
    <row r="136" spans="1:12" ht="15" customHeight="1" x14ac:dyDescent="0.45">
      <c r="A136" s="10"/>
      <c r="B136" s="328" t="s">
        <v>251</v>
      </c>
      <c r="C136" s="328"/>
      <c r="D136" s="328"/>
      <c r="E136" s="328"/>
      <c r="F136" s="328"/>
      <c r="G136" s="328"/>
      <c r="H136" s="328"/>
      <c r="I136" s="328"/>
      <c r="J136" s="328"/>
      <c r="K136" s="328"/>
      <c r="L136" s="328"/>
    </row>
    <row r="137" spans="1:12" ht="32.25" customHeight="1" x14ac:dyDescent="0.45">
      <c r="A137" s="10"/>
      <c r="B137" s="328"/>
      <c r="C137" s="328"/>
      <c r="D137" s="328"/>
      <c r="E137" s="328"/>
      <c r="F137" s="328"/>
      <c r="G137" s="328"/>
      <c r="H137" s="328"/>
      <c r="I137" s="328"/>
      <c r="J137" s="328"/>
      <c r="K137" s="328"/>
      <c r="L137" s="328"/>
    </row>
    <row r="138" spans="1:12" x14ac:dyDescent="0.45">
      <c r="A138" s="11"/>
      <c r="B138" s="74"/>
      <c r="C138" s="74"/>
      <c r="D138" s="74"/>
      <c r="E138" s="74"/>
      <c r="F138" s="74"/>
      <c r="G138" s="74"/>
      <c r="H138" s="74"/>
      <c r="I138" s="74"/>
      <c r="J138" s="74"/>
      <c r="K138" s="74"/>
      <c r="L138" s="74"/>
    </row>
    <row r="139" spans="1:12" x14ac:dyDescent="0.45">
      <c r="A139" s="10"/>
      <c r="B139" s="74"/>
      <c r="C139" s="74"/>
      <c r="D139" s="74"/>
      <c r="E139" s="74"/>
      <c r="F139" s="74"/>
      <c r="G139" s="74"/>
      <c r="H139" s="74"/>
      <c r="I139" s="74"/>
      <c r="J139" s="74"/>
      <c r="K139" s="74"/>
      <c r="L139" s="74"/>
    </row>
    <row r="143" spans="1:12" x14ac:dyDescent="0.45">
      <c r="B143" s="52"/>
      <c r="C143" s="52"/>
      <c r="D143" s="52"/>
      <c r="E143" s="52"/>
      <c r="F143" s="52"/>
      <c r="G143" s="52"/>
      <c r="H143" s="52"/>
      <c r="I143" s="52"/>
      <c r="J143" s="52"/>
      <c r="K143" s="52"/>
    </row>
    <row r="144" spans="1:12" x14ac:dyDescent="0.45">
      <c r="B144" s="52"/>
      <c r="C144" s="52"/>
      <c r="D144" s="52"/>
      <c r="E144" s="52"/>
      <c r="F144" s="52"/>
      <c r="G144" s="52"/>
      <c r="H144" s="52"/>
      <c r="I144" s="52"/>
      <c r="J144" s="52"/>
      <c r="K144" s="52"/>
    </row>
  </sheetData>
  <mergeCells count="84">
    <mergeCell ref="A1:L1"/>
    <mergeCell ref="A2:L2"/>
    <mergeCell ref="B25:L25"/>
    <mergeCell ref="B18:L18"/>
    <mergeCell ref="B42:L44"/>
    <mergeCell ref="A4:L5"/>
    <mergeCell ref="B7:L8"/>
    <mergeCell ref="B10:L13"/>
    <mergeCell ref="B38:L40"/>
    <mergeCell ref="B28:J28"/>
    <mergeCell ref="B29:J29"/>
    <mergeCell ref="B30:J30"/>
    <mergeCell ref="A3:L3"/>
    <mergeCell ref="B6:L6"/>
    <mergeCell ref="B9:L9"/>
    <mergeCell ref="A36:L36"/>
    <mergeCell ref="B37:L37"/>
    <mergeCell ref="B79:L79"/>
    <mergeCell ref="B80:L81"/>
    <mergeCell ref="B76:L76"/>
    <mergeCell ref="B77:L77"/>
    <mergeCell ref="B52:L54"/>
    <mergeCell ref="B56:L58"/>
    <mergeCell ref="B60:L60"/>
    <mergeCell ref="B55:L55"/>
    <mergeCell ref="B46:L46"/>
    <mergeCell ref="B51:L51"/>
    <mergeCell ref="B47:L50"/>
    <mergeCell ref="A45:J45"/>
    <mergeCell ref="B41:L41"/>
    <mergeCell ref="B105:L105"/>
    <mergeCell ref="B95:L97"/>
    <mergeCell ref="B110:L110"/>
    <mergeCell ref="B91:K91"/>
    <mergeCell ref="B93:K93"/>
    <mergeCell ref="B107:L107"/>
    <mergeCell ref="B108:L108"/>
    <mergeCell ref="B102:L102"/>
    <mergeCell ref="B87:J87"/>
    <mergeCell ref="B66:L70"/>
    <mergeCell ref="A15:L17"/>
    <mergeCell ref="A14:L14"/>
    <mergeCell ref="B94:L94"/>
    <mergeCell ref="B83:L85"/>
    <mergeCell ref="B88:J88"/>
    <mergeCell ref="B89:J89"/>
    <mergeCell ref="B62:K65"/>
    <mergeCell ref="B71:L71"/>
    <mergeCell ref="B61:L61"/>
    <mergeCell ref="B59:L59"/>
    <mergeCell ref="B86:J86"/>
    <mergeCell ref="B82:L82"/>
    <mergeCell ref="B72:L75"/>
    <mergeCell ref="B78:L78"/>
    <mergeCell ref="B136:L137"/>
    <mergeCell ref="B132:L134"/>
    <mergeCell ref="B131:L131"/>
    <mergeCell ref="B135:L135"/>
    <mergeCell ref="B127:L127"/>
    <mergeCell ref="B128:K130"/>
    <mergeCell ref="B31:L31"/>
    <mergeCell ref="B24:L24"/>
    <mergeCell ref="B32:K32"/>
    <mergeCell ref="B19:L20"/>
    <mergeCell ref="B22:L23"/>
    <mergeCell ref="B21:L21"/>
    <mergeCell ref="B26:J26"/>
    <mergeCell ref="B27:J27"/>
    <mergeCell ref="B124:L126"/>
    <mergeCell ref="B123:L123"/>
    <mergeCell ref="B120:L122"/>
    <mergeCell ref="B112:L114"/>
    <mergeCell ref="B33:L33"/>
    <mergeCell ref="B34:L35"/>
    <mergeCell ref="B119:L119"/>
    <mergeCell ref="A116:L118"/>
    <mergeCell ref="B90:J90"/>
    <mergeCell ref="B106:J106"/>
    <mergeCell ref="A115:K115"/>
    <mergeCell ref="B98:L98"/>
    <mergeCell ref="B99:L101"/>
    <mergeCell ref="B103:L104"/>
    <mergeCell ref="B109:L109"/>
    <mergeCell ref="B111:L111"/>
  </mergeCells>
  <pageMargins left="0.7" right="0.5" top="0.75" bottom="0.74" header="0.3" footer="0.3"/>
  <pageSetup orientation="portrait" r:id="rId1"/>
  <headerFooter>
    <oddFooter>&amp;R&amp;"-,Italic"&amp;9Page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7AF97-41CD-45FC-B004-844078FFAB29}">
  <sheetPr>
    <pageSetUpPr fitToPage="1"/>
  </sheetPr>
  <dimension ref="A1:I94"/>
  <sheetViews>
    <sheetView topLeftCell="A52" zoomScaleNormal="100" workbookViewId="0">
      <selection activeCell="J81" sqref="J81"/>
    </sheetView>
  </sheetViews>
  <sheetFormatPr defaultColWidth="9.1328125" defaultRowHeight="14.25" x14ac:dyDescent="0.45"/>
  <cols>
    <col min="1" max="1" width="11.3984375" style="7" customWidth="1"/>
    <col min="2" max="2" width="9.86328125" style="7" customWidth="1"/>
    <col min="3" max="3" width="11.86328125" style="7" customWidth="1"/>
    <col min="4" max="4" width="13" style="7" customWidth="1"/>
    <col min="5" max="8" width="13.73046875" style="7" customWidth="1"/>
    <col min="9" max="9" width="12.3984375" style="7" customWidth="1"/>
    <col min="10" max="16384" width="9.1328125" style="7"/>
  </cols>
  <sheetData>
    <row r="1" spans="1:9" ht="15.75" x14ac:dyDescent="0.45">
      <c r="A1" s="343" t="s">
        <v>223</v>
      </c>
      <c r="B1" s="343"/>
      <c r="C1" s="343"/>
      <c r="D1" s="343"/>
      <c r="E1" s="343"/>
      <c r="F1" s="343"/>
      <c r="G1" s="343"/>
      <c r="H1" s="343"/>
      <c r="I1" s="343"/>
    </row>
    <row r="2" spans="1:9" ht="15.75" x14ac:dyDescent="0.45">
      <c r="A2" s="8" t="s">
        <v>58</v>
      </c>
      <c r="B2" s="121"/>
      <c r="C2" s="121"/>
      <c r="D2" s="121"/>
      <c r="E2" s="121"/>
      <c r="F2" s="12"/>
      <c r="G2" s="12"/>
      <c r="I2" s="12"/>
    </row>
    <row r="3" spans="1:9" x14ac:dyDescent="0.45">
      <c r="A3" s="8" t="s">
        <v>57</v>
      </c>
      <c r="B3" s="116" t="str">
        <f>'Q1'!C11</f>
        <v>2022/2023</v>
      </c>
      <c r="D3" s="15"/>
      <c r="E3" s="16"/>
      <c r="F3" s="16"/>
    </row>
    <row r="4" spans="1:9" ht="14.25" customHeight="1" x14ac:dyDescent="0.45">
      <c r="A4" s="17" t="s">
        <v>47</v>
      </c>
      <c r="B4" s="7">
        <v>4</v>
      </c>
      <c r="E4" s="18" t="s">
        <v>26</v>
      </c>
      <c r="F4" s="18" t="s">
        <v>26</v>
      </c>
      <c r="G4" s="18" t="s">
        <v>26</v>
      </c>
      <c r="H4" s="18" t="s">
        <v>26</v>
      </c>
      <c r="I4" s="418" t="s">
        <v>131</v>
      </c>
    </row>
    <row r="5" spans="1:9" ht="14.65" thickBot="1" x14ac:dyDescent="0.5">
      <c r="E5" s="18" t="s">
        <v>80</v>
      </c>
      <c r="F5" s="18" t="s">
        <v>81</v>
      </c>
      <c r="G5" s="18" t="s">
        <v>82</v>
      </c>
      <c r="H5" s="18" t="s">
        <v>64</v>
      </c>
      <c r="I5" s="418"/>
    </row>
    <row r="6" spans="1:9" x14ac:dyDescent="0.45">
      <c r="B6" s="19" t="s">
        <v>78</v>
      </c>
      <c r="C6" s="20"/>
      <c r="D6" s="20"/>
      <c r="E6" s="21"/>
      <c r="F6" s="21"/>
      <c r="G6" s="21"/>
      <c r="H6" s="22"/>
    </row>
    <row r="7" spans="1:9" x14ac:dyDescent="0.45">
      <c r="B7" s="31" t="s">
        <v>46</v>
      </c>
      <c r="C7" s="24"/>
      <c r="D7" s="24"/>
      <c r="H7" s="38"/>
    </row>
    <row r="8" spans="1:9" x14ac:dyDescent="0.45">
      <c r="B8" s="23"/>
      <c r="C8" s="24" t="s">
        <v>149</v>
      </c>
      <c r="D8" s="24"/>
      <c r="E8" s="92">
        <v>0</v>
      </c>
      <c r="F8" s="92">
        <v>0</v>
      </c>
      <c r="G8" s="92">
        <v>0</v>
      </c>
      <c r="H8" s="93">
        <f t="shared" ref="H8:H14" si="0">SUM(E8:G8)</f>
        <v>0</v>
      </c>
      <c r="I8" s="7" t="s">
        <v>191</v>
      </c>
    </row>
    <row r="9" spans="1:9" x14ac:dyDescent="0.45">
      <c r="B9" s="23"/>
      <c r="C9" s="24" t="s">
        <v>147</v>
      </c>
      <c r="D9" s="24"/>
      <c r="E9" s="92">
        <v>0</v>
      </c>
      <c r="F9" s="92">
        <v>0</v>
      </c>
      <c r="G9" s="92">
        <v>0</v>
      </c>
      <c r="H9" s="93">
        <f t="shared" si="0"/>
        <v>0</v>
      </c>
    </row>
    <row r="10" spans="1:9" x14ac:dyDescent="0.45">
      <c r="B10" s="23"/>
      <c r="C10" s="24" t="s">
        <v>146</v>
      </c>
      <c r="D10" s="24"/>
      <c r="E10" s="92">
        <v>0</v>
      </c>
      <c r="F10" s="92">
        <v>0</v>
      </c>
      <c r="G10" s="92">
        <v>0</v>
      </c>
      <c r="H10" s="93">
        <f t="shared" si="0"/>
        <v>0</v>
      </c>
    </row>
    <row r="11" spans="1:9" x14ac:dyDescent="0.45">
      <c r="B11" s="23"/>
      <c r="C11" s="24" t="s">
        <v>144</v>
      </c>
      <c r="D11" s="24"/>
      <c r="E11" s="92">
        <v>0</v>
      </c>
      <c r="F11" s="92">
        <v>0</v>
      </c>
      <c r="G11" s="92">
        <v>0</v>
      </c>
      <c r="H11" s="93">
        <f t="shared" si="0"/>
        <v>0</v>
      </c>
    </row>
    <row r="12" spans="1:9" x14ac:dyDescent="0.45">
      <c r="B12" s="23"/>
      <c r="C12" s="24" t="s">
        <v>145</v>
      </c>
      <c r="D12" s="24"/>
      <c r="E12" s="92">
        <v>0</v>
      </c>
      <c r="F12" s="92">
        <v>0</v>
      </c>
      <c r="G12" s="92">
        <v>0</v>
      </c>
      <c r="H12" s="93">
        <f t="shared" si="0"/>
        <v>0</v>
      </c>
    </row>
    <row r="13" spans="1:9" x14ac:dyDescent="0.45">
      <c r="B13" s="23"/>
      <c r="C13" s="24" t="s">
        <v>148</v>
      </c>
      <c r="D13" s="24"/>
      <c r="E13" s="92">
        <v>0</v>
      </c>
      <c r="F13" s="92">
        <v>0</v>
      </c>
      <c r="G13" s="92">
        <v>0</v>
      </c>
      <c r="H13" s="93">
        <f t="shared" si="0"/>
        <v>0</v>
      </c>
    </row>
    <row r="14" spans="1:9" x14ac:dyDescent="0.45">
      <c r="B14" s="31" t="s">
        <v>45</v>
      </c>
      <c r="C14" s="24"/>
      <c r="D14" s="24"/>
      <c r="E14" s="92">
        <v>0</v>
      </c>
      <c r="F14" s="92">
        <v>0</v>
      </c>
      <c r="G14" s="92">
        <v>0</v>
      </c>
      <c r="H14" s="93">
        <f t="shared" si="0"/>
        <v>0</v>
      </c>
    </row>
    <row r="15" spans="1:9" x14ac:dyDescent="0.45">
      <c r="B15" s="324" t="s">
        <v>44</v>
      </c>
      <c r="C15" s="15"/>
      <c r="E15" s="94">
        <f>SUM(E8:E14)</f>
        <v>0</v>
      </c>
      <c r="F15" s="94">
        <f>SUM(F8:F14)</f>
        <v>0</v>
      </c>
      <c r="G15" s="94">
        <f>SUM(G8:G14)</f>
        <v>0</v>
      </c>
      <c r="H15" s="95">
        <f>SUM(H8:H14)</f>
        <v>0</v>
      </c>
    </row>
    <row r="16" spans="1:9" x14ac:dyDescent="0.45">
      <c r="B16" s="26" t="s">
        <v>100</v>
      </c>
      <c r="C16" s="27"/>
      <c r="D16" s="28"/>
      <c r="E16" s="29"/>
      <c r="F16" s="29"/>
      <c r="G16" s="29"/>
      <c r="H16" s="30"/>
    </row>
    <row r="17" spans="2:8" x14ac:dyDescent="0.45">
      <c r="B17" s="31" t="s">
        <v>43</v>
      </c>
      <c r="C17" s="32"/>
      <c r="D17" s="13"/>
      <c r="E17" s="33"/>
      <c r="F17" s="33"/>
      <c r="G17" s="33"/>
      <c r="H17" s="34"/>
    </row>
    <row r="18" spans="2:8" ht="14.25" customHeight="1" x14ac:dyDescent="0.45">
      <c r="B18" s="35"/>
      <c r="C18" s="24" t="s">
        <v>41</v>
      </c>
      <c r="D18" s="24"/>
      <c r="E18" s="92">
        <v>0</v>
      </c>
      <c r="F18" s="92">
        <v>0</v>
      </c>
      <c r="G18" s="92">
        <v>0</v>
      </c>
      <c r="H18" s="93">
        <f t="shared" ref="H18:H29" si="1">SUM(E18:G18)</f>
        <v>0</v>
      </c>
    </row>
    <row r="19" spans="2:8" x14ac:dyDescent="0.45">
      <c r="B19" s="35"/>
      <c r="C19" s="24" t="s">
        <v>35</v>
      </c>
      <c r="D19" s="24"/>
      <c r="E19" s="92">
        <v>0</v>
      </c>
      <c r="F19" s="92">
        <v>0</v>
      </c>
      <c r="G19" s="92">
        <v>0</v>
      </c>
      <c r="H19" s="93">
        <f t="shared" si="1"/>
        <v>0</v>
      </c>
    </row>
    <row r="20" spans="2:8" x14ac:dyDescent="0.45">
      <c r="B20" s="35"/>
      <c r="C20" s="24" t="s">
        <v>40</v>
      </c>
      <c r="D20" s="24"/>
      <c r="E20" s="92">
        <v>0</v>
      </c>
      <c r="F20" s="92">
        <v>0</v>
      </c>
      <c r="G20" s="92">
        <v>0</v>
      </c>
      <c r="H20" s="93">
        <f t="shared" si="1"/>
        <v>0</v>
      </c>
    </row>
    <row r="21" spans="2:8" x14ac:dyDescent="0.45">
      <c r="B21" s="35"/>
      <c r="C21" s="24" t="s">
        <v>42</v>
      </c>
      <c r="D21" s="24"/>
      <c r="E21" s="92">
        <v>0</v>
      </c>
      <c r="F21" s="92">
        <v>0</v>
      </c>
      <c r="G21" s="92">
        <v>0</v>
      </c>
      <c r="H21" s="93">
        <f t="shared" si="1"/>
        <v>0</v>
      </c>
    </row>
    <row r="22" spans="2:8" x14ac:dyDescent="0.45">
      <c r="B22" s="35"/>
      <c r="C22" s="24" t="s">
        <v>95</v>
      </c>
      <c r="D22" s="24"/>
      <c r="E22" s="92">
        <v>0</v>
      </c>
      <c r="F22" s="92">
        <v>0</v>
      </c>
      <c r="G22" s="92">
        <v>0</v>
      </c>
      <c r="H22" s="93">
        <f>SUM(E22:G22)</f>
        <v>0</v>
      </c>
    </row>
    <row r="23" spans="2:8" x14ac:dyDescent="0.45">
      <c r="B23" s="35"/>
      <c r="C23" s="24" t="s">
        <v>96</v>
      </c>
      <c r="D23" s="24"/>
      <c r="E23" s="92">
        <v>0</v>
      </c>
      <c r="F23" s="92">
        <v>0</v>
      </c>
      <c r="G23" s="92">
        <v>0</v>
      </c>
      <c r="H23" s="93">
        <f>SUM(E23:G23)</f>
        <v>0</v>
      </c>
    </row>
    <row r="24" spans="2:8" x14ac:dyDescent="0.45">
      <c r="B24" s="35"/>
      <c r="C24" s="24" t="s">
        <v>34</v>
      </c>
      <c r="D24" s="24"/>
      <c r="E24" s="92">
        <v>0</v>
      </c>
      <c r="F24" s="92">
        <v>0</v>
      </c>
      <c r="G24" s="92">
        <v>0</v>
      </c>
      <c r="H24" s="93">
        <f t="shared" si="1"/>
        <v>0</v>
      </c>
    </row>
    <row r="25" spans="2:8" x14ac:dyDescent="0.45">
      <c r="B25" s="35"/>
      <c r="C25" s="24" t="s">
        <v>39</v>
      </c>
      <c r="D25" s="24"/>
      <c r="E25" s="92">
        <v>0</v>
      </c>
      <c r="F25" s="92">
        <v>0</v>
      </c>
      <c r="G25" s="92">
        <v>0</v>
      </c>
      <c r="H25" s="93">
        <f t="shared" si="1"/>
        <v>0</v>
      </c>
    </row>
    <row r="26" spans="2:8" x14ac:dyDescent="0.45">
      <c r="B26" s="35"/>
      <c r="C26" s="24" t="s">
        <v>38</v>
      </c>
      <c r="D26" s="24"/>
      <c r="E26" s="92">
        <v>0</v>
      </c>
      <c r="F26" s="92">
        <v>0</v>
      </c>
      <c r="G26" s="92">
        <v>0</v>
      </c>
      <c r="H26" s="93">
        <f t="shared" si="1"/>
        <v>0</v>
      </c>
    </row>
    <row r="27" spans="2:8" x14ac:dyDescent="0.45">
      <c r="B27" s="35"/>
      <c r="C27" s="24" t="s">
        <v>85</v>
      </c>
      <c r="D27" s="24"/>
      <c r="E27" s="92">
        <v>0</v>
      </c>
      <c r="F27" s="92">
        <v>0</v>
      </c>
      <c r="G27" s="92">
        <v>0</v>
      </c>
      <c r="H27" s="93">
        <f t="shared" si="1"/>
        <v>0</v>
      </c>
    </row>
    <row r="28" spans="2:8" x14ac:dyDescent="0.45">
      <c r="B28" s="35"/>
      <c r="C28" s="24" t="s">
        <v>37</v>
      </c>
      <c r="D28" s="24"/>
      <c r="E28" s="92">
        <v>0</v>
      </c>
      <c r="F28" s="92">
        <v>0</v>
      </c>
      <c r="G28" s="92">
        <v>0</v>
      </c>
      <c r="H28" s="93">
        <f t="shared" si="1"/>
        <v>0</v>
      </c>
    </row>
    <row r="29" spans="2:8" x14ac:dyDescent="0.45">
      <c r="B29" s="35"/>
      <c r="C29" s="24" t="s">
        <v>36</v>
      </c>
      <c r="D29" s="24"/>
      <c r="E29" s="92">
        <v>0</v>
      </c>
      <c r="F29" s="92">
        <v>0</v>
      </c>
      <c r="G29" s="92">
        <v>0</v>
      </c>
      <c r="H29" s="93">
        <f t="shared" si="1"/>
        <v>0</v>
      </c>
    </row>
    <row r="30" spans="2:8" x14ac:dyDescent="0.45">
      <c r="B30" s="31" t="s">
        <v>143</v>
      </c>
      <c r="C30" s="24"/>
      <c r="D30" s="24"/>
      <c r="E30" s="92"/>
      <c r="F30" s="92"/>
      <c r="G30" s="92"/>
      <c r="H30" s="93"/>
    </row>
    <row r="31" spans="2:8" x14ac:dyDescent="0.45">
      <c r="B31" s="35"/>
      <c r="C31" s="24" t="s">
        <v>225</v>
      </c>
      <c r="D31" s="24"/>
      <c r="E31" s="92">
        <v>0</v>
      </c>
      <c r="F31" s="92">
        <v>0</v>
      </c>
      <c r="G31" s="92">
        <v>0</v>
      </c>
      <c r="H31" s="93">
        <f>SUM(E31:G31)</f>
        <v>0</v>
      </c>
    </row>
    <row r="32" spans="2:8" x14ac:dyDescent="0.45">
      <c r="B32" s="31" t="s">
        <v>33</v>
      </c>
      <c r="C32" s="32"/>
      <c r="D32" s="13"/>
      <c r="E32" s="92"/>
      <c r="F32" s="92"/>
      <c r="G32" s="96"/>
      <c r="H32" s="97"/>
    </row>
    <row r="33" spans="2:8" x14ac:dyDescent="0.45">
      <c r="B33" s="35"/>
      <c r="C33" s="24" t="s">
        <v>32</v>
      </c>
      <c r="D33" s="24"/>
      <c r="E33" s="92">
        <v>0</v>
      </c>
      <c r="F33" s="92">
        <v>0</v>
      </c>
      <c r="G33" s="92">
        <v>0</v>
      </c>
      <c r="H33" s="93">
        <f>SUM(E33:G33)</f>
        <v>0</v>
      </c>
    </row>
    <row r="34" spans="2:8" x14ac:dyDescent="0.45">
      <c r="B34" s="31" t="s">
        <v>31</v>
      </c>
      <c r="C34" s="32"/>
      <c r="D34" s="32"/>
      <c r="E34" s="92"/>
      <c r="F34" s="98"/>
      <c r="G34" s="99"/>
      <c r="H34" s="100"/>
    </row>
    <row r="35" spans="2:8" x14ac:dyDescent="0.45">
      <c r="B35" s="35"/>
      <c r="C35" s="24" t="s">
        <v>30</v>
      </c>
      <c r="D35" s="24"/>
      <c r="E35" s="92">
        <v>0</v>
      </c>
      <c r="F35" s="92">
        <v>0</v>
      </c>
      <c r="G35" s="92">
        <v>0</v>
      </c>
      <c r="H35" s="93">
        <f t="shared" ref="H35" si="2">SUM(E35:G35)</f>
        <v>0</v>
      </c>
    </row>
    <row r="36" spans="2:8" x14ac:dyDescent="0.45">
      <c r="B36" s="35"/>
      <c r="C36" s="24" t="s">
        <v>27</v>
      </c>
      <c r="D36" s="24"/>
      <c r="E36" s="92">
        <v>0</v>
      </c>
      <c r="F36" s="92">
        <v>0</v>
      </c>
      <c r="G36" s="92">
        <v>0</v>
      </c>
      <c r="H36" s="93">
        <f>SUM(E36:G36)</f>
        <v>0</v>
      </c>
    </row>
    <row r="37" spans="2:8" x14ac:dyDescent="0.45">
      <c r="B37" s="35"/>
      <c r="C37" s="24" t="s">
        <v>29</v>
      </c>
      <c r="D37" s="24"/>
      <c r="E37" s="92">
        <v>0</v>
      </c>
      <c r="F37" s="92">
        <v>0</v>
      </c>
      <c r="G37" s="92">
        <v>0</v>
      </c>
      <c r="H37" s="93">
        <f>SUM(E37:G37)</f>
        <v>0</v>
      </c>
    </row>
    <row r="38" spans="2:8" x14ac:dyDescent="0.45">
      <c r="B38" s="35"/>
      <c r="C38" s="24" t="s">
        <v>28</v>
      </c>
      <c r="D38" s="24"/>
      <c r="E38" s="92">
        <v>0</v>
      </c>
      <c r="F38" s="92">
        <v>0</v>
      </c>
      <c r="G38" s="92">
        <v>0</v>
      </c>
      <c r="H38" s="93">
        <f>SUM(E38:G38)</f>
        <v>0</v>
      </c>
    </row>
    <row r="39" spans="2:8" x14ac:dyDescent="0.45">
      <c r="B39" s="31" t="s">
        <v>23</v>
      </c>
      <c r="C39" s="32"/>
      <c r="D39" s="36"/>
      <c r="E39" s="92"/>
      <c r="F39" s="96"/>
      <c r="G39" s="96"/>
      <c r="H39" s="93"/>
    </row>
    <row r="40" spans="2:8" x14ac:dyDescent="0.45">
      <c r="B40" s="110"/>
      <c r="C40" s="24" t="s">
        <v>222</v>
      </c>
      <c r="D40" s="24"/>
      <c r="E40" s="92">
        <v>0</v>
      </c>
      <c r="F40" s="92">
        <v>0</v>
      </c>
      <c r="G40" s="92">
        <v>0</v>
      </c>
      <c r="H40" s="93">
        <f t="shared" ref="H40" si="3">SUM(E40:G40)</f>
        <v>0</v>
      </c>
    </row>
    <row r="41" spans="2:8" x14ac:dyDescent="0.45">
      <c r="B41" s="31" t="s">
        <v>25</v>
      </c>
      <c r="C41" s="32"/>
      <c r="D41" s="32"/>
      <c r="E41" s="96"/>
      <c r="F41" s="96"/>
      <c r="G41" s="96"/>
      <c r="H41" s="97"/>
    </row>
    <row r="42" spans="2:8" x14ac:dyDescent="0.45">
      <c r="B42" s="35"/>
      <c r="C42" s="24" t="s">
        <v>24</v>
      </c>
      <c r="D42" s="24"/>
      <c r="E42" s="92">
        <v>0</v>
      </c>
      <c r="F42" s="92">
        <v>0</v>
      </c>
      <c r="G42" s="92">
        <v>0</v>
      </c>
      <c r="H42" s="93">
        <f>SUM(E42:G42)</f>
        <v>0</v>
      </c>
    </row>
    <row r="43" spans="2:8" x14ac:dyDescent="0.45">
      <c r="B43" s="31" t="s">
        <v>289</v>
      </c>
      <c r="C43" s="32"/>
      <c r="D43" s="32"/>
      <c r="E43" s="96"/>
      <c r="F43" s="96"/>
      <c r="G43" s="96"/>
      <c r="H43" s="97"/>
    </row>
    <row r="44" spans="2:8" x14ac:dyDescent="0.45">
      <c r="B44" s="35"/>
      <c r="C44" s="24" t="s">
        <v>148</v>
      </c>
      <c r="D44" s="24"/>
      <c r="E44" s="92">
        <v>0</v>
      </c>
      <c r="F44" s="92">
        <v>0</v>
      </c>
      <c r="G44" s="92">
        <v>0</v>
      </c>
      <c r="H44" s="93">
        <f>SUM(E44:G44)</f>
        <v>0</v>
      </c>
    </row>
    <row r="45" spans="2:8" x14ac:dyDescent="0.45">
      <c r="B45" s="31" t="s">
        <v>304</v>
      </c>
      <c r="C45" s="323"/>
      <c r="D45" s="24"/>
      <c r="E45" s="92"/>
      <c r="F45" s="92"/>
      <c r="G45" s="92"/>
      <c r="H45" s="93"/>
    </row>
    <row r="46" spans="2:8" x14ac:dyDescent="0.45">
      <c r="B46" s="35"/>
      <c r="C46" s="323" t="s">
        <v>148</v>
      </c>
      <c r="D46" s="24"/>
      <c r="E46" s="92">
        <v>0</v>
      </c>
      <c r="F46" s="92">
        <v>0</v>
      </c>
      <c r="G46" s="92">
        <v>0</v>
      </c>
      <c r="H46" s="93">
        <f>SUM(E46:G46)</f>
        <v>0</v>
      </c>
    </row>
    <row r="47" spans="2:8" ht="14.65" thickBot="1" x14ac:dyDescent="0.5">
      <c r="B47" s="175" t="s">
        <v>124</v>
      </c>
      <c r="C47" s="176"/>
      <c r="D47" s="176"/>
      <c r="E47" s="94">
        <f>SUM(E18:E44)+E46</f>
        <v>0</v>
      </c>
      <c r="F47" s="94">
        <f>SUM(F18:F44)+F46</f>
        <v>0</v>
      </c>
      <c r="G47" s="94">
        <f>SUM(G18:G44)+G46</f>
        <v>0</v>
      </c>
      <c r="H47" s="318">
        <f>SUM(H18:H44)+H46</f>
        <v>0</v>
      </c>
    </row>
    <row r="48" spans="2:8" ht="15" thickTop="1" thickBot="1" x14ac:dyDescent="0.5">
      <c r="B48" s="39" t="s">
        <v>79</v>
      </c>
      <c r="C48" s="40"/>
      <c r="D48" s="40"/>
      <c r="E48" s="101">
        <f>E15+E47</f>
        <v>0</v>
      </c>
      <c r="F48" s="101">
        <f>F47+F15</f>
        <v>0</v>
      </c>
      <c r="G48" s="101">
        <f>G47+G15</f>
        <v>0</v>
      </c>
      <c r="H48" s="102">
        <f>H15+H47</f>
        <v>0</v>
      </c>
    </row>
    <row r="49" spans="1:8" x14ac:dyDescent="0.45">
      <c r="B49" s="19" t="s">
        <v>83</v>
      </c>
      <c r="C49" s="20"/>
      <c r="D49" s="41"/>
      <c r="E49" s="103"/>
      <c r="F49" s="103"/>
      <c r="G49" s="103"/>
      <c r="H49" s="104"/>
    </row>
    <row r="50" spans="1:8" x14ac:dyDescent="0.45">
      <c r="A50" s="38"/>
      <c r="B50" s="23"/>
      <c r="C50" s="424" t="s">
        <v>22</v>
      </c>
      <c r="D50" s="425"/>
      <c r="E50" s="92">
        <v>0</v>
      </c>
      <c r="F50" s="92">
        <v>0</v>
      </c>
      <c r="G50" s="92">
        <v>0</v>
      </c>
      <c r="H50" s="93">
        <f t="shared" ref="H50" si="4">SUM(E50:G50)</f>
        <v>0</v>
      </c>
    </row>
    <row r="51" spans="1:8" x14ac:dyDescent="0.45">
      <c r="B51" s="23"/>
      <c r="C51" s="421" t="s">
        <v>86</v>
      </c>
      <c r="D51" s="414"/>
      <c r="E51" s="92">
        <v>0</v>
      </c>
      <c r="F51" s="92">
        <v>0</v>
      </c>
      <c r="G51" s="92">
        <v>0</v>
      </c>
      <c r="H51" s="93">
        <f>SUM(E51:G51)</f>
        <v>0</v>
      </c>
    </row>
    <row r="52" spans="1:8" x14ac:dyDescent="0.45">
      <c r="B52" s="31" t="s">
        <v>305</v>
      </c>
      <c r="C52" s="323"/>
      <c r="D52" s="322"/>
      <c r="E52" s="92"/>
      <c r="F52" s="92"/>
      <c r="G52" s="92"/>
      <c r="H52" s="93"/>
    </row>
    <row r="53" spans="1:8" x14ac:dyDescent="0.45">
      <c r="B53" s="35"/>
      <c r="C53" s="323" t="s">
        <v>148</v>
      </c>
      <c r="D53" s="322"/>
      <c r="E53" s="92">
        <v>0</v>
      </c>
      <c r="F53" s="92">
        <v>0</v>
      </c>
      <c r="G53" s="92">
        <v>0</v>
      </c>
      <c r="H53" s="93">
        <f>SUM(E53:G53)</f>
        <v>0</v>
      </c>
    </row>
    <row r="54" spans="1:8" x14ac:dyDescent="0.45">
      <c r="B54" s="422" t="s">
        <v>226</v>
      </c>
      <c r="C54" s="423"/>
      <c r="D54" s="423"/>
      <c r="E54" s="160">
        <f>E50+E51+E53</f>
        <v>0</v>
      </c>
      <c r="F54" s="160">
        <f>F50+F51+F53</f>
        <v>0</v>
      </c>
      <c r="G54" s="160">
        <f>G50+G51+G53</f>
        <v>0</v>
      </c>
      <c r="H54" s="161">
        <f>E54+F54+G54</f>
        <v>0</v>
      </c>
    </row>
    <row r="55" spans="1:8" x14ac:dyDescent="0.45">
      <c r="B55" s="419" t="s">
        <v>220</v>
      </c>
      <c r="C55" s="420"/>
      <c r="D55" s="13"/>
      <c r="E55" s="92"/>
      <c r="F55" s="92"/>
      <c r="G55" s="92"/>
      <c r="H55" s="93"/>
    </row>
    <row r="56" spans="1:8" x14ac:dyDescent="0.45">
      <c r="B56" s="23"/>
      <c r="C56" s="421" t="s">
        <v>99</v>
      </c>
      <c r="D56" s="421"/>
      <c r="E56" s="92">
        <v>0</v>
      </c>
      <c r="F56" s="92">
        <v>0</v>
      </c>
      <c r="G56" s="92">
        <v>0</v>
      </c>
      <c r="H56" s="93">
        <f t="shared" ref="H56" si="5">SUM(E56:G56)</f>
        <v>0</v>
      </c>
    </row>
    <row r="57" spans="1:8" x14ac:dyDescent="0.45">
      <c r="B57" s="23"/>
      <c r="C57" s="421" t="s">
        <v>243</v>
      </c>
      <c r="D57" s="421"/>
      <c r="E57" s="92">
        <v>0</v>
      </c>
      <c r="F57" s="92">
        <v>0</v>
      </c>
      <c r="G57" s="92">
        <v>0</v>
      </c>
      <c r="H57" s="93">
        <f t="shared" ref="H57:H61" si="6">SUM(E57:G57)</f>
        <v>0</v>
      </c>
    </row>
    <row r="58" spans="1:8" x14ac:dyDescent="0.45">
      <c r="B58" s="23"/>
      <c r="C58" s="421" t="s">
        <v>256</v>
      </c>
      <c r="D58" s="421"/>
      <c r="E58" s="92">
        <v>0</v>
      </c>
      <c r="F58" s="92">
        <v>0</v>
      </c>
      <c r="G58" s="92">
        <v>0</v>
      </c>
      <c r="H58" s="93">
        <f t="shared" si="6"/>
        <v>0</v>
      </c>
    </row>
    <row r="59" spans="1:8" x14ac:dyDescent="0.45">
      <c r="B59" s="23"/>
      <c r="C59" s="421" t="s">
        <v>221</v>
      </c>
      <c r="D59" s="414"/>
      <c r="E59" s="92">
        <v>0</v>
      </c>
      <c r="F59" s="92">
        <v>0</v>
      </c>
      <c r="G59" s="92">
        <v>0</v>
      </c>
      <c r="H59" s="93">
        <f t="shared" si="6"/>
        <v>0</v>
      </c>
    </row>
    <row r="60" spans="1:8" x14ac:dyDescent="0.45">
      <c r="B60" s="23"/>
      <c r="C60" s="421" t="s">
        <v>242</v>
      </c>
      <c r="D60" s="421"/>
      <c r="E60" s="92">
        <v>0</v>
      </c>
      <c r="F60" s="92">
        <v>0</v>
      </c>
      <c r="G60" s="92">
        <v>0</v>
      </c>
      <c r="H60" s="93">
        <f t="shared" si="6"/>
        <v>0</v>
      </c>
    </row>
    <row r="61" spans="1:8" x14ac:dyDescent="0.45">
      <c r="B61" s="23"/>
      <c r="C61" s="421" t="s">
        <v>255</v>
      </c>
      <c r="D61" s="421"/>
      <c r="E61" s="92">
        <v>0</v>
      </c>
      <c r="F61" s="92">
        <v>0</v>
      </c>
      <c r="G61" s="92">
        <v>0</v>
      </c>
      <c r="H61" s="93">
        <f t="shared" si="6"/>
        <v>0</v>
      </c>
    </row>
    <row r="62" spans="1:8" ht="14.65" thickBot="1" x14ac:dyDescent="0.5">
      <c r="B62" s="37" t="s">
        <v>224</v>
      </c>
      <c r="C62" s="15"/>
      <c r="D62" s="15"/>
      <c r="E62" s="94">
        <f>SUM(E56:E61)</f>
        <v>0</v>
      </c>
      <c r="F62" s="94">
        <f>SUM(F56:F61)</f>
        <v>0</v>
      </c>
      <c r="G62" s="94">
        <f>SUM(G56:G61)</f>
        <v>0</v>
      </c>
      <c r="H62" s="95">
        <f>SUM(E62:G62)</f>
        <v>0</v>
      </c>
    </row>
    <row r="63" spans="1:8" ht="15" thickTop="1" thickBot="1" x14ac:dyDescent="0.5">
      <c r="B63" s="39" t="s">
        <v>84</v>
      </c>
      <c r="C63" s="78"/>
      <c r="D63" s="78"/>
      <c r="E63" s="101">
        <f>E54+E62</f>
        <v>0</v>
      </c>
      <c r="F63" s="101">
        <f>F54+F62</f>
        <v>0</v>
      </c>
      <c r="G63" s="101">
        <f>G54+G62</f>
        <v>0</v>
      </c>
      <c r="H63" s="102">
        <f>SUM(E63:G63)</f>
        <v>0</v>
      </c>
    </row>
    <row r="64" spans="1:8" x14ac:dyDescent="0.45">
      <c r="B64" s="19" t="s">
        <v>310</v>
      </c>
      <c r="C64" s="20"/>
      <c r="D64" s="41"/>
      <c r="E64" s="103"/>
      <c r="F64" s="103"/>
      <c r="G64" s="103"/>
      <c r="H64" s="104"/>
    </row>
    <row r="65" spans="2:8" x14ac:dyDescent="0.45">
      <c r="B65" s="326" t="s">
        <v>311</v>
      </c>
      <c r="D65" s="24"/>
      <c r="E65" s="92">
        <v>0</v>
      </c>
      <c r="F65" s="92">
        <v>0</v>
      </c>
      <c r="G65" s="92">
        <v>0</v>
      </c>
      <c r="H65" s="93">
        <f>SUM(E65:G65)</f>
        <v>0</v>
      </c>
    </row>
    <row r="66" spans="2:8" x14ac:dyDescent="0.45">
      <c r="B66" s="432" t="s">
        <v>315</v>
      </c>
      <c r="C66" s="433"/>
      <c r="D66" s="433"/>
      <c r="E66" s="92">
        <v>0</v>
      </c>
      <c r="F66" s="92">
        <v>0</v>
      </c>
      <c r="G66" s="92">
        <v>0</v>
      </c>
      <c r="H66" s="93">
        <f>SUM(E66:G66)</f>
        <v>0</v>
      </c>
    </row>
    <row r="67" spans="2:8" ht="14.65" thickBot="1" x14ac:dyDescent="0.5">
      <c r="B67" s="432" t="s">
        <v>314</v>
      </c>
      <c r="C67" s="433"/>
      <c r="D67" s="433"/>
      <c r="E67" s="92">
        <v>0</v>
      </c>
      <c r="F67" s="92">
        <v>0</v>
      </c>
      <c r="G67" s="92">
        <v>0</v>
      </c>
      <c r="H67" s="93">
        <f>SUM(E67:G67)</f>
        <v>0</v>
      </c>
    </row>
    <row r="68" spans="2:8" ht="15" thickTop="1" thickBot="1" x14ac:dyDescent="0.5">
      <c r="B68" s="39" t="s">
        <v>312</v>
      </c>
      <c r="C68" s="78"/>
      <c r="D68" s="78"/>
      <c r="E68" s="101">
        <f>SUM(E65:E67)</f>
        <v>0</v>
      </c>
      <c r="F68" s="101">
        <f t="shared" ref="F68:G68" si="7">SUM(F65:F67)</f>
        <v>0</v>
      </c>
      <c r="G68" s="101">
        <f t="shared" si="7"/>
        <v>0</v>
      </c>
      <c r="H68" s="102">
        <f>SUM(E68:G68)</f>
        <v>0</v>
      </c>
    </row>
    <row r="69" spans="2:8" ht="12" customHeight="1" x14ac:dyDescent="0.45">
      <c r="B69" s="125"/>
      <c r="C69" s="126"/>
      <c r="D69" s="126"/>
      <c r="E69" s="127" t="s">
        <v>80</v>
      </c>
      <c r="F69" s="127" t="s">
        <v>81</v>
      </c>
      <c r="G69" s="127" t="s">
        <v>82</v>
      </c>
      <c r="H69" s="128" t="s">
        <v>64</v>
      </c>
    </row>
    <row r="70" spans="2:8" x14ac:dyDescent="0.45">
      <c r="B70" s="430" t="s">
        <v>97</v>
      </c>
      <c r="C70" s="431"/>
      <c r="D70" s="431"/>
      <c r="E70" s="129">
        <f>E48</f>
        <v>0</v>
      </c>
      <c r="F70" s="129">
        <f>F48</f>
        <v>0</v>
      </c>
      <c r="G70" s="129">
        <f>G48</f>
        <v>0</v>
      </c>
      <c r="H70" s="130">
        <f>SUM(E70:G70)</f>
        <v>0</v>
      </c>
    </row>
    <row r="71" spans="2:8" x14ac:dyDescent="0.45">
      <c r="B71" s="430" t="s">
        <v>98</v>
      </c>
      <c r="C71" s="431"/>
      <c r="D71" s="431"/>
      <c r="E71" s="129">
        <f>E63</f>
        <v>0</v>
      </c>
      <c r="F71" s="129">
        <f>F63</f>
        <v>0</v>
      </c>
      <c r="G71" s="129">
        <f>G63</f>
        <v>0</v>
      </c>
      <c r="H71" s="130">
        <f>SUM(E71:G71)</f>
        <v>0</v>
      </c>
    </row>
    <row r="72" spans="2:8" ht="14.65" thickBot="1" x14ac:dyDescent="0.5">
      <c r="B72" s="430" t="s">
        <v>303</v>
      </c>
      <c r="C72" s="431"/>
      <c r="D72" s="431"/>
      <c r="E72" s="131">
        <f>E68</f>
        <v>0</v>
      </c>
      <c r="F72" s="131">
        <f t="shared" ref="F72:G72" si="8">F68</f>
        <v>0</v>
      </c>
      <c r="G72" s="131">
        <f t="shared" si="8"/>
        <v>0</v>
      </c>
      <c r="H72" s="132">
        <f>SUM(E72:G72)</f>
        <v>0</v>
      </c>
    </row>
    <row r="73" spans="2:8" ht="15" thickTop="1" thickBot="1" x14ac:dyDescent="0.5">
      <c r="B73" s="428" t="s">
        <v>313</v>
      </c>
      <c r="C73" s="429"/>
      <c r="D73" s="429"/>
      <c r="E73" s="133">
        <f>SUM(E70:E72)</f>
        <v>0</v>
      </c>
      <c r="F73" s="133">
        <f t="shared" ref="F73:G73" si="9">SUM(F70:F72)</f>
        <v>0</v>
      </c>
      <c r="G73" s="133">
        <f t="shared" si="9"/>
        <v>0</v>
      </c>
      <c r="H73" s="302">
        <f>SUM(H70:H72)</f>
        <v>0</v>
      </c>
    </row>
    <row r="74" spans="2:8" ht="14.65" thickBot="1" x14ac:dyDescent="0.5"/>
    <row r="75" spans="2:8" x14ac:dyDescent="0.45">
      <c r="B75" s="19" t="s">
        <v>267</v>
      </c>
      <c r="C75" s="20"/>
      <c r="D75" s="41"/>
      <c r="E75" s="316" t="s">
        <v>80</v>
      </c>
      <c r="F75" s="316" t="s">
        <v>81</v>
      </c>
      <c r="G75" s="316" t="s">
        <v>82</v>
      </c>
      <c r="H75" s="317" t="s">
        <v>64</v>
      </c>
    </row>
    <row r="76" spans="2:8" x14ac:dyDescent="0.45">
      <c r="B76" s="23"/>
      <c r="C76" s="14" t="s">
        <v>270</v>
      </c>
      <c r="E76" s="92">
        <v>0</v>
      </c>
      <c r="F76" s="92">
        <v>0</v>
      </c>
      <c r="G76" s="92">
        <v>0</v>
      </c>
      <c r="H76" s="93">
        <f>SUM(E76:G76)</f>
        <v>0</v>
      </c>
    </row>
    <row r="77" spans="2:8" x14ac:dyDescent="0.45">
      <c r="B77" s="23"/>
      <c r="C77" s="14" t="s">
        <v>271</v>
      </c>
      <c r="D77" s="9"/>
      <c r="E77" s="92">
        <v>0</v>
      </c>
      <c r="F77" s="92">
        <v>0</v>
      </c>
      <c r="G77" s="92">
        <v>0</v>
      </c>
      <c r="H77" s="93">
        <f t="shared" ref="H77:H78" si="10">SUM(E77:G77)</f>
        <v>0</v>
      </c>
    </row>
    <row r="78" spans="2:8" x14ac:dyDescent="0.45">
      <c r="B78" s="23"/>
      <c r="C78" s="14" t="s">
        <v>272</v>
      </c>
      <c r="D78" s="9"/>
      <c r="E78" s="92">
        <v>0</v>
      </c>
      <c r="F78" s="92">
        <v>0</v>
      </c>
      <c r="G78" s="92">
        <v>0</v>
      </c>
      <c r="H78" s="93">
        <f t="shared" si="10"/>
        <v>0</v>
      </c>
    </row>
    <row r="79" spans="2:8" x14ac:dyDescent="0.45">
      <c r="B79" s="23"/>
      <c r="C79" s="14" t="s">
        <v>264</v>
      </c>
      <c r="D79" s="14"/>
      <c r="E79" s="92">
        <v>0</v>
      </c>
      <c r="F79" s="92">
        <v>0</v>
      </c>
      <c r="G79" s="92">
        <v>0</v>
      </c>
      <c r="H79" s="93">
        <f>SUM(E79:G79)</f>
        <v>0</v>
      </c>
    </row>
    <row r="80" spans="2:8" ht="25.5" customHeight="1" thickBot="1" x14ac:dyDescent="0.5">
      <c r="B80" s="23"/>
      <c r="C80" s="434" t="s">
        <v>323</v>
      </c>
      <c r="D80" s="434"/>
      <c r="E80" s="305">
        <v>0</v>
      </c>
      <c r="F80" s="305">
        <v>0</v>
      </c>
      <c r="G80" s="305">
        <v>0</v>
      </c>
      <c r="H80" s="306">
        <f>SUM(E80:G80)</f>
        <v>0</v>
      </c>
    </row>
    <row r="81" spans="2:8" ht="15" thickTop="1" thickBot="1" x14ac:dyDescent="0.5">
      <c r="B81" s="426" t="s">
        <v>269</v>
      </c>
      <c r="C81" s="427"/>
      <c r="D81" s="427"/>
      <c r="E81" s="172">
        <f>SUM(E76:E80)</f>
        <v>0</v>
      </c>
      <c r="F81" s="172">
        <f t="shared" ref="F81:G81" si="11">SUM(F76:F80)</f>
        <v>0</v>
      </c>
      <c r="G81" s="172">
        <f t="shared" si="11"/>
        <v>0</v>
      </c>
      <c r="H81" s="173">
        <f>SUM(E81:G81)</f>
        <v>0</v>
      </c>
    </row>
    <row r="82" spans="2:8" ht="14.65" thickBot="1" x14ac:dyDescent="0.5">
      <c r="B82" s="171"/>
      <c r="C82" s="171"/>
      <c r="D82" s="171"/>
      <c r="E82" s="160"/>
      <c r="F82" s="160"/>
      <c r="G82" s="160"/>
      <c r="H82" s="92"/>
    </row>
    <row r="83" spans="2:8" x14ac:dyDescent="0.45">
      <c r="B83" s="19" t="s">
        <v>113</v>
      </c>
      <c r="C83" s="20"/>
      <c r="D83" s="41"/>
      <c r="E83" s="316" t="s">
        <v>80</v>
      </c>
      <c r="F83" s="316" t="s">
        <v>81</v>
      </c>
      <c r="G83" s="316" t="s">
        <v>82</v>
      </c>
      <c r="H83" s="317" t="s">
        <v>64</v>
      </c>
    </row>
    <row r="84" spans="2:8" x14ac:dyDescent="0.45">
      <c r="B84" s="23"/>
      <c r="C84" s="421" t="s">
        <v>244</v>
      </c>
      <c r="D84" s="421"/>
      <c r="E84" s="92">
        <v>0</v>
      </c>
      <c r="F84" s="92">
        <v>0</v>
      </c>
      <c r="G84" s="92">
        <v>0</v>
      </c>
      <c r="H84" s="93">
        <f>SUM(E84:G84)</f>
        <v>0</v>
      </c>
    </row>
    <row r="85" spans="2:8" x14ac:dyDescent="0.45">
      <c r="B85" s="23"/>
      <c r="C85" s="421" t="s">
        <v>38</v>
      </c>
      <c r="D85" s="421"/>
      <c r="E85" s="92">
        <v>0</v>
      </c>
      <c r="F85" s="92">
        <v>0</v>
      </c>
      <c r="G85" s="92">
        <v>0</v>
      </c>
      <c r="H85" s="93">
        <f>SUM(E85:G85)</f>
        <v>0</v>
      </c>
    </row>
    <row r="86" spans="2:8" x14ac:dyDescent="0.45">
      <c r="B86" s="23"/>
      <c r="C86" s="421" t="s">
        <v>245</v>
      </c>
      <c r="D86" s="421"/>
      <c r="E86" s="92">
        <v>0</v>
      </c>
      <c r="F86" s="92">
        <v>0</v>
      </c>
      <c r="G86" s="92">
        <v>0</v>
      </c>
      <c r="H86" s="93">
        <f>SUM(E86:G86)</f>
        <v>0</v>
      </c>
    </row>
    <row r="87" spans="2:8" ht="14.65" thickBot="1" x14ac:dyDescent="0.5">
      <c r="B87" s="23"/>
      <c r="C87" s="421" t="s">
        <v>246</v>
      </c>
      <c r="D87" s="414"/>
      <c r="E87" s="305">
        <v>0</v>
      </c>
      <c r="F87" s="305">
        <v>0</v>
      </c>
      <c r="G87" s="305">
        <v>0</v>
      </c>
      <c r="H87" s="306">
        <f>SUM(E87:G87)</f>
        <v>0</v>
      </c>
    </row>
    <row r="88" spans="2:8" ht="15" thickTop="1" thickBot="1" x14ac:dyDescent="0.5">
      <c r="B88" s="426" t="s">
        <v>247</v>
      </c>
      <c r="C88" s="427"/>
      <c r="D88" s="427"/>
      <c r="E88" s="169">
        <f>SUM(E84:E87)</f>
        <v>0</v>
      </c>
      <c r="F88" s="169">
        <f t="shared" ref="F88:G88" si="12">SUM(F84:F87)</f>
        <v>0</v>
      </c>
      <c r="G88" s="169">
        <f t="shared" si="12"/>
        <v>0</v>
      </c>
      <c r="H88" s="170">
        <f>SUM(E88:G88)</f>
        <v>0</v>
      </c>
    </row>
    <row r="89" spans="2:8" ht="14.65" thickBot="1" x14ac:dyDescent="0.5">
      <c r="B89" s="416" t="s">
        <v>288</v>
      </c>
      <c r="C89" s="417"/>
      <c r="D89" s="417"/>
      <c r="E89" s="169"/>
      <c r="F89" s="169"/>
      <c r="G89" s="169"/>
      <c r="H89" s="170">
        <f>IF('Q4'!F44=0,0,IF(H88&lt;'Q4'!F44,H88,'Q4'!F44))</f>
        <v>0</v>
      </c>
    </row>
    <row r="90" spans="2:8" ht="14.65" thickBot="1" x14ac:dyDescent="0.5"/>
    <row r="91" spans="2:8" x14ac:dyDescent="0.45">
      <c r="B91" s="19" t="s">
        <v>263</v>
      </c>
      <c r="C91" s="20"/>
      <c r="D91" s="41"/>
      <c r="E91" s="316" t="s">
        <v>80</v>
      </c>
      <c r="F91" s="316" t="s">
        <v>81</v>
      </c>
      <c r="G91" s="316" t="s">
        <v>82</v>
      </c>
      <c r="H91" s="317" t="s">
        <v>64</v>
      </c>
    </row>
    <row r="92" spans="2:8" ht="14.65" thickBot="1" x14ac:dyDescent="0.5">
      <c r="B92" s="23"/>
      <c r="C92" s="424" t="s">
        <v>112</v>
      </c>
      <c r="D92" s="424"/>
      <c r="E92" s="303">
        <v>0</v>
      </c>
      <c r="F92" s="303">
        <v>0</v>
      </c>
      <c r="G92" s="303">
        <v>0</v>
      </c>
      <c r="H92" s="304">
        <f>SUM(E92:G92)</f>
        <v>0</v>
      </c>
    </row>
    <row r="93" spans="2:8" ht="15" thickTop="1" thickBot="1" x14ac:dyDescent="0.5">
      <c r="B93" s="426" t="s">
        <v>273</v>
      </c>
      <c r="C93" s="427"/>
      <c r="D93" s="427"/>
      <c r="E93" s="172">
        <f>E92</f>
        <v>0</v>
      </c>
      <c r="F93" s="172">
        <f>F92</f>
        <v>0</v>
      </c>
      <c r="G93" s="172">
        <f>G92</f>
        <v>0</v>
      </c>
      <c r="H93" s="170">
        <f t="shared" ref="H93" si="13">SUM(E93:G93)</f>
        <v>0</v>
      </c>
    </row>
    <row r="94" spans="2:8" ht="14.65" thickBot="1" x14ac:dyDescent="0.5">
      <c r="B94" s="416" t="s">
        <v>288</v>
      </c>
      <c r="C94" s="417"/>
      <c r="D94" s="417"/>
      <c r="E94" s="169"/>
      <c r="F94" s="169"/>
      <c r="G94" s="169"/>
      <c r="H94" s="170">
        <f>IF('Q4'!F49=0,0,IF(H93&lt;'Q4'!F49,H93,'Q4'!F49))</f>
        <v>0</v>
      </c>
    </row>
  </sheetData>
  <mergeCells count="29">
    <mergeCell ref="C86:D86"/>
    <mergeCell ref="B93:D93"/>
    <mergeCell ref="B94:D94"/>
    <mergeCell ref="C87:D87"/>
    <mergeCell ref="B88:D88"/>
    <mergeCell ref="B89:D89"/>
    <mergeCell ref="C92:D92"/>
    <mergeCell ref="C85:D85"/>
    <mergeCell ref="C59:D59"/>
    <mergeCell ref="C60:D60"/>
    <mergeCell ref="C61:D61"/>
    <mergeCell ref="B70:D70"/>
    <mergeCell ref="B71:D71"/>
    <mergeCell ref="B72:D72"/>
    <mergeCell ref="B73:D73"/>
    <mergeCell ref="B66:D66"/>
    <mergeCell ref="B67:D67"/>
    <mergeCell ref="B81:D81"/>
    <mergeCell ref="C84:D84"/>
    <mergeCell ref="B54:D54"/>
    <mergeCell ref="B55:C55"/>
    <mergeCell ref="C56:D56"/>
    <mergeCell ref="C80:D80"/>
    <mergeCell ref="A1:I1"/>
    <mergeCell ref="I4:I5"/>
    <mergeCell ref="C57:D57"/>
    <mergeCell ref="C58:D58"/>
    <mergeCell ref="C50:D50"/>
    <mergeCell ref="C51:D51"/>
  </mergeCells>
  <pageMargins left="0.5" right="0.5" top="0.25" bottom="0.5" header="0.3" footer="0.3"/>
  <pageSetup scale="69" orientation="portrait" r:id="rId1"/>
  <headerFooter differentFirst="1">
    <oddHeader>&amp;C&amp;12IHSS Public Authority (PA)/ Non-Profit Consortium       
Expense Detail Summary</oddHeader>
    <oddFooter>&amp;C&amp;"-,Italic"&amp;9Page &amp;P</oddFooter>
    <firstFooter>&amp;L&amp;10* Unallowable unless negotiated in a current MOE&amp;C&amp;10(AF)-Allowable for fed reimbursement only</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24717-BFEF-4F7D-B096-A97C688C4D5B}">
  <sheetPr>
    <pageSetUpPr fitToPage="1"/>
  </sheetPr>
  <dimension ref="B1:P49"/>
  <sheetViews>
    <sheetView zoomScale="70" zoomScaleNormal="70" workbookViewId="0">
      <selection activeCell="N21" sqref="N21"/>
    </sheetView>
  </sheetViews>
  <sheetFormatPr defaultRowHeight="14.25" x14ac:dyDescent="0.45"/>
  <cols>
    <col min="1" max="1" width="0.86328125" customWidth="1"/>
    <col min="2" max="2" width="1" customWidth="1"/>
    <col min="3" max="3" width="15.1328125" customWidth="1"/>
    <col min="4" max="6" width="19.265625" style="105" customWidth="1"/>
    <col min="7" max="15" width="16.3984375" style="105" customWidth="1"/>
    <col min="16" max="16" width="16.3984375" customWidth="1"/>
    <col min="17" max="17" width="13.3984375" customWidth="1"/>
    <col min="18" max="18" width="4.3984375" customWidth="1"/>
  </cols>
  <sheetData>
    <row r="1" spans="2:16" ht="14.65" thickBot="1" x14ac:dyDescent="0.5">
      <c r="O1" s="159" t="s">
        <v>58</v>
      </c>
      <c r="P1" s="111">
        <f>Calculator!M4</f>
        <v>0</v>
      </c>
    </row>
    <row r="2" spans="2:16" ht="23.25" x14ac:dyDescent="0.7">
      <c r="B2" s="154"/>
      <c r="C2" s="153" t="s">
        <v>284</v>
      </c>
      <c r="D2" s="152"/>
      <c r="E2" s="152"/>
      <c r="F2" s="152"/>
      <c r="G2" s="152"/>
      <c r="H2" s="152"/>
      <c r="I2" s="152"/>
      <c r="J2" s="152"/>
      <c r="K2" s="152"/>
      <c r="L2" s="152"/>
      <c r="M2" s="152"/>
      <c r="N2" s="152"/>
      <c r="O2" s="152"/>
      <c r="P2" s="152"/>
    </row>
    <row r="3" spans="2:16" ht="28.5" x14ac:dyDescent="0.45">
      <c r="B3" s="144"/>
      <c r="C3" s="106"/>
      <c r="D3" s="107" t="s">
        <v>180</v>
      </c>
      <c r="E3" s="107" t="s">
        <v>179</v>
      </c>
      <c r="F3" s="107" t="s">
        <v>178</v>
      </c>
      <c r="G3" s="107" t="s">
        <v>177</v>
      </c>
      <c r="H3" s="107" t="s">
        <v>176</v>
      </c>
      <c r="I3" s="107" t="s">
        <v>175</v>
      </c>
      <c r="J3" s="107" t="s">
        <v>174</v>
      </c>
      <c r="K3" s="107" t="s">
        <v>173</v>
      </c>
      <c r="L3" s="107" t="s">
        <v>172</v>
      </c>
      <c r="M3" s="107" t="s">
        <v>171</v>
      </c>
      <c r="N3" s="107" t="s">
        <v>170</v>
      </c>
      <c r="O3" s="109" t="s">
        <v>169</v>
      </c>
      <c r="P3" s="108" t="s">
        <v>74</v>
      </c>
    </row>
    <row r="4" spans="2:16" ht="15.75" x14ac:dyDescent="0.45">
      <c r="B4" s="144"/>
      <c r="C4" s="148" t="s">
        <v>181</v>
      </c>
      <c r="D4" s="158">
        <f>Calculator!O9</f>
        <v>0</v>
      </c>
      <c r="E4" s="158">
        <f>Calculator!O10</f>
        <v>0</v>
      </c>
      <c r="F4" s="158">
        <f>Calculator!O11</f>
        <v>0</v>
      </c>
      <c r="G4" s="158">
        <f>Calculator!O17</f>
        <v>0</v>
      </c>
      <c r="H4" s="158">
        <f>Calculator!O18</f>
        <v>0</v>
      </c>
      <c r="I4" s="158">
        <f>Calculator!O19</f>
        <v>0</v>
      </c>
      <c r="J4" s="158">
        <f>Calculator!O25</f>
        <v>0</v>
      </c>
      <c r="K4" s="158">
        <f>Calculator!O26</f>
        <v>0</v>
      </c>
      <c r="L4" s="158">
        <f>Calculator!O27</f>
        <v>0</v>
      </c>
      <c r="M4" s="158">
        <f>Calculator!O33</f>
        <v>0</v>
      </c>
      <c r="N4" s="158">
        <f>Calculator!O34</f>
        <v>0</v>
      </c>
      <c r="O4" s="157">
        <f>Calculator!O35</f>
        <v>0</v>
      </c>
      <c r="P4" s="150">
        <f>SUM(D4:O4)</f>
        <v>0</v>
      </c>
    </row>
    <row r="5" spans="2:16" ht="15.75" x14ac:dyDescent="0.45">
      <c r="B5" s="144"/>
      <c r="C5" s="148" t="s">
        <v>182</v>
      </c>
      <c r="D5" s="149">
        <f>'Q1 Expense Detail'!E48-'Q1 Expense Detail'!E46+'Q1 Expense Detail'!E65</f>
        <v>0</v>
      </c>
      <c r="E5" s="149">
        <f>'Q1 Expense Detail'!F48-'Q1 Expense Detail'!F46+'Q1 Expense Detail'!F65</f>
        <v>0</v>
      </c>
      <c r="F5" s="149">
        <f>'Q1 Expense Detail'!G48-'Q1 Expense Detail'!G46+'Q1 Expense Detail'!G65</f>
        <v>0</v>
      </c>
      <c r="G5" s="149">
        <f>'Q2 Expense Detail'!E50-'Q2 Expense Detail'!E48++'Q2 Expense Detail'!E65</f>
        <v>0</v>
      </c>
      <c r="H5" s="149">
        <f>'Q2 Expense Detail'!F50-'Q2 Expense Detail'!F48++'Q2 Expense Detail'!F65</f>
        <v>0</v>
      </c>
      <c r="I5" s="149">
        <f>'Q2 Expense Detail'!G50-'Q2 Expense Detail'!G48++'Q2 Expense Detail'!G65</f>
        <v>0</v>
      </c>
      <c r="J5" s="149">
        <f>'Q3 Expense Detail'!E50-'Q3 Expense Detail'!E48+'Q3 Expense Detail'!E65</f>
        <v>0</v>
      </c>
      <c r="K5" s="149">
        <f>'Q3 Expense Detail'!F50-'Q3 Expense Detail'!F48+'Q3 Expense Detail'!F65</f>
        <v>0</v>
      </c>
      <c r="L5" s="149">
        <f>'Q3 Expense Detail'!G50-'Q3 Expense Detail'!G48+'Q3 Expense Detail'!G65</f>
        <v>0</v>
      </c>
      <c r="M5" s="149">
        <f>'Q4 Expense Detail'!E50-'Q4 Expense Detail'!E48+'Q4 Expense Detail'!E65</f>
        <v>0</v>
      </c>
      <c r="N5" s="149">
        <f>'Q4 Expense Detail'!F50-'Q4 Expense Detail'!F48+'Q4 Expense Detail'!F65</f>
        <v>0</v>
      </c>
      <c r="O5" s="149">
        <f>'Q4 Expense Detail'!G50-'Q4 Expense Detail'!G48+'Q4 Expense Detail'!G65</f>
        <v>0</v>
      </c>
      <c r="P5" s="146">
        <f>SUM(D5:O5)</f>
        <v>0</v>
      </c>
    </row>
    <row r="6" spans="2:16" x14ac:dyDescent="0.45">
      <c r="B6" s="144"/>
      <c r="C6" s="148" t="s">
        <v>76</v>
      </c>
      <c r="D6" s="149">
        <v>0.1</v>
      </c>
      <c r="E6" s="149">
        <f>D6</f>
        <v>0.1</v>
      </c>
      <c r="F6" s="149">
        <f t="shared" ref="F6:O6" si="0">E6</f>
        <v>0.1</v>
      </c>
      <c r="G6" s="149">
        <f t="shared" si="0"/>
        <v>0.1</v>
      </c>
      <c r="H6" s="149">
        <f t="shared" si="0"/>
        <v>0.1</v>
      </c>
      <c r="I6" s="149">
        <f t="shared" si="0"/>
        <v>0.1</v>
      </c>
      <c r="J6" s="149">
        <f t="shared" si="0"/>
        <v>0.1</v>
      </c>
      <c r="K6" s="149">
        <f t="shared" si="0"/>
        <v>0.1</v>
      </c>
      <c r="L6" s="149">
        <f t="shared" si="0"/>
        <v>0.1</v>
      </c>
      <c r="M6" s="149">
        <f t="shared" si="0"/>
        <v>0.1</v>
      </c>
      <c r="N6" s="149">
        <f t="shared" si="0"/>
        <v>0.1</v>
      </c>
      <c r="O6" s="149">
        <f t="shared" si="0"/>
        <v>0.1</v>
      </c>
      <c r="P6" s="146">
        <v>0</v>
      </c>
    </row>
    <row r="7" spans="2:16" x14ac:dyDescent="0.45">
      <c r="B7" s="144"/>
      <c r="C7" s="148" t="s">
        <v>168</v>
      </c>
      <c r="D7" s="91">
        <f>IFERROR(D5/D4,0)</f>
        <v>0</v>
      </c>
      <c r="E7" s="91">
        <f t="shared" ref="E7:O7" si="1">IFERROR(E5/E4,0)</f>
        <v>0</v>
      </c>
      <c r="F7" s="91">
        <f t="shared" si="1"/>
        <v>0</v>
      </c>
      <c r="G7" s="91">
        <f t="shared" si="1"/>
        <v>0</v>
      </c>
      <c r="H7" s="91">
        <f t="shared" si="1"/>
        <v>0</v>
      </c>
      <c r="I7" s="91">
        <f t="shared" si="1"/>
        <v>0</v>
      </c>
      <c r="J7" s="91">
        <f t="shared" si="1"/>
        <v>0</v>
      </c>
      <c r="K7" s="91">
        <f t="shared" si="1"/>
        <v>0</v>
      </c>
      <c r="L7" s="91">
        <f t="shared" si="1"/>
        <v>0</v>
      </c>
      <c r="M7" s="91">
        <f t="shared" si="1"/>
        <v>0</v>
      </c>
      <c r="N7" s="91">
        <f t="shared" si="1"/>
        <v>0</v>
      </c>
      <c r="O7" s="147">
        <f t="shared" si="1"/>
        <v>0</v>
      </c>
      <c r="P7" s="146">
        <v>0</v>
      </c>
    </row>
    <row r="8" spans="2:16" x14ac:dyDescent="0.45">
      <c r="B8" s="144"/>
    </row>
    <row r="9" spans="2:16" ht="18" x14ac:dyDescent="0.55000000000000004">
      <c r="B9" s="144"/>
      <c r="C9" s="301" t="s">
        <v>165</v>
      </c>
      <c r="E9" s="145"/>
      <c r="F9" s="145"/>
      <c r="G9" s="145"/>
      <c r="H9" s="145"/>
      <c r="J9" s="300" t="s">
        <v>257</v>
      </c>
      <c r="K9" s="300"/>
      <c r="L9" s="300"/>
      <c r="M9" s="300"/>
    </row>
    <row r="10" spans="2:16" ht="42.75" x14ac:dyDescent="0.45">
      <c r="B10" s="144"/>
      <c r="C10" s="107" t="s">
        <v>75</v>
      </c>
      <c r="D10" s="107" t="s">
        <v>76</v>
      </c>
      <c r="E10" s="107" t="s">
        <v>72</v>
      </c>
      <c r="F10" s="107" t="s">
        <v>167</v>
      </c>
      <c r="G10" s="107" t="s">
        <v>77</v>
      </c>
      <c r="H10" s="107" t="s">
        <v>166</v>
      </c>
      <c r="I10" s="52"/>
      <c r="J10" s="156"/>
    </row>
    <row r="11" spans="2:16" x14ac:dyDescent="0.45">
      <c r="B11" s="144"/>
      <c r="C11" s="137">
        <v>1</v>
      </c>
      <c r="D11" s="143">
        <v>0</v>
      </c>
      <c r="E11" s="137">
        <v>0</v>
      </c>
      <c r="F11" s="143">
        <v>0</v>
      </c>
      <c r="G11" s="142">
        <v>0</v>
      </c>
      <c r="H11" s="299">
        <f>IFERROR(F11/G11,0)</f>
        <v>0</v>
      </c>
      <c r="J11" s="60"/>
    </row>
    <row r="12" spans="2:16" x14ac:dyDescent="0.45">
      <c r="B12" s="144"/>
      <c r="C12" s="137">
        <v>2</v>
      </c>
      <c r="D12" s="143">
        <v>0</v>
      </c>
      <c r="E12" s="137">
        <v>0</v>
      </c>
      <c r="F12" s="143">
        <v>0</v>
      </c>
      <c r="G12" s="142">
        <v>0</v>
      </c>
      <c r="H12" s="299">
        <f t="shared" ref="H12:H13" si="2">IFERROR(F12/G12,0)</f>
        <v>0</v>
      </c>
      <c r="J12" s="60"/>
    </row>
    <row r="13" spans="2:16" x14ac:dyDescent="0.45">
      <c r="B13" s="144"/>
      <c r="C13" s="137">
        <v>3</v>
      </c>
      <c r="D13" s="143">
        <v>0</v>
      </c>
      <c r="E13" s="137">
        <v>0</v>
      </c>
      <c r="F13" s="143">
        <v>0</v>
      </c>
      <c r="G13" s="142">
        <v>0</v>
      </c>
      <c r="H13" s="299">
        <f t="shared" si="2"/>
        <v>0</v>
      </c>
      <c r="J13" s="60"/>
    </row>
    <row r="14" spans="2:16" x14ac:dyDescent="0.45">
      <c r="B14" s="144"/>
      <c r="C14" s="137" t="s">
        <v>1</v>
      </c>
      <c r="D14" s="106"/>
      <c r="E14" s="137">
        <f>SUM(E11:E13)</f>
        <v>0</v>
      </c>
      <c r="F14" s="143">
        <f>SUM(F11:F13)</f>
        <v>0</v>
      </c>
      <c r="G14" s="142">
        <f>SUM(G11:G13)</f>
        <v>0</v>
      </c>
      <c r="H14" s="106"/>
      <c r="J14" s="60"/>
    </row>
    <row r="15" spans="2:16" ht="14.65" thickBot="1" x14ac:dyDescent="0.5">
      <c r="B15" s="141"/>
      <c r="C15" s="77"/>
      <c r="D15" s="140"/>
      <c r="E15" s="140"/>
      <c r="F15" s="140"/>
      <c r="G15" s="140"/>
      <c r="H15" s="140"/>
      <c r="I15" s="140"/>
      <c r="J15" s="155"/>
      <c r="K15" s="140"/>
      <c r="L15" s="140"/>
      <c r="M15" s="140"/>
      <c r="N15" s="140"/>
      <c r="O15" s="140"/>
      <c r="P15" s="77"/>
    </row>
    <row r="16" spans="2:16" ht="6.75" customHeight="1" thickBot="1" x14ac:dyDescent="0.5">
      <c r="B16" s="112"/>
      <c r="C16" s="113"/>
      <c r="D16" s="114"/>
      <c r="E16" s="114"/>
      <c r="F16" s="114"/>
      <c r="G16" s="114"/>
      <c r="H16" s="114"/>
      <c r="I16" s="114"/>
      <c r="J16" s="114"/>
      <c r="K16" s="114"/>
      <c r="L16" s="114"/>
      <c r="M16" s="114"/>
      <c r="N16" s="114"/>
      <c r="O16" s="114"/>
      <c r="P16" s="113"/>
    </row>
    <row r="17" spans="2:16" ht="23.25" x14ac:dyDescent="0.7">
      <c r="B17" s="154"/>
      <c r="C17" s="153" t="s">
        <v>285</v>
      </c>
      <c r="D17" s="152"/>
      <c r="E17" s="152"/>
      <c r="F17" s="152"/>
      <c r="G17" s="152"/>
      <c r="H17" s="152"/>
      <c r="I17" s="152"/>
      <c r="J17" s="152"/>
      <c r="K17" s="152"/>
      <c r="L17" s="152"/>
      <c r="M17" s="152"/>
      <c r="N17" s="152"/>
      <c r="O17" s="152"/>
      <c r="P17" s="152"/>
    </row>
    <row r="18" spans="2:16" ht="28.5" x14ac:dyDescent="0.45">
      <c r="B18" s="144"/>
      <c r="C18" s="106"/>
      <c r="D18" s="107" t="s">
        <v>180</v>
      </c>
      <c r="E18" s="107" t="s">
        <v>179</v>
      </c>
      <c r="F18" s="107" t="s">
        <v>178</v>
      </c>
      <c r="G18" s="107" t="s">
        <v>177</v>
      </c>
      <c r="H18" s="107" t="s">
        <v>176</v>
      </c>
      <c r="I18" s="107" t="s">
        <v>175</v>
      </c>
      <c r="J18" s="107" t="s">
        <v>174</v>
      </c>
      <c r="K18" s="107" t="s">
        <v>173</v>
      </c>
      <c r="L18" s="107" t="s">
        <v>172</v>
      </c>
      <c r="M18" s="107" t="s">
        <v>171</v>
      </c>
      <c r="N18" s="107" t="s">
        <v>170</v>
      </c>
      <c r="O18" s="109" t="s">
        <v>169</v>
      </c>
      <c r="P18" s="108" t="s">
        <v>74</v>
      </c>
    </row>
    <row r="19" spans="2:16" ht="15.75" x14ac:dyDescent="0.45">
      <c r="B19" s="144"/>
      <c r="C19" s="148" t="s">
        <v>181</v>
      </c>
      <c r="D19" s="151">
        <f>D4</f>
        <v>0</v>
      </c>
      <c r="E19" s="151">
        <f t="shared" ref="E19:O19" si="3">E4</f>
        <v>0</v>
      </c>
      <c r="F19" s="151">
        <f t="shared" si="3"/>
        <v>0</v>
      </c>
      <c r="G19" s="151">
        <f t="shared" si="3"/>
        <v>0</v>
      </c>
      <c r="H19" s="151">
        <f t="shared" si="3"/>
        <v>0</v>
      </c>
      <c r="I19" s="151">
        <f t="shared" si="3"/>
        <v>0</v>
      </c>
      <c r="J19" s="151">
        <f t="shared" si="3"/>
        <v>0</v>
      </c>
      <c r="K19" s="151">
        <f t="shared" si="3"/>
        <v>0</v>
      </c>
      <c r="L19" s="151">
        <f t="shared" si="3"/>
        <v>0</v>
      </c>
      <c r="M19" s="151">
        <f t="shared" si="3"/>
        <v>0</v>
      </c>
      <c r="N19" s="151">
        <f t="shared" si="3"/>
        <v>0</v>
      </c>
      <c r="O19" s="151">
        <f t="shared" si="3"/>
        <v>0</v>
      </c>
      <c r="P19" s="150">
        <f>SUM(D19:O19)</f>
        <v>0</v>
      </c>
    </row>
    <row r="20" spans="2:16" ht="15.75" x14ac:dyDescent="0.45">
      <c r="B20" s="144"/>
      <c r="C20" s="148" t="s">
        <v>183</v>
      </c>
      <c r="D20" s="149">
        <f>'Q1 Expense Detail'!E54-'Q1 Expense Detail'!E53+'Q1 Expense Detail'!E66</f>
        <v>0</v>
      </c>
      <c r="E20" s="149">
        <f>'Q1 Expense Detail'!F54-'Q1 Expense Detail'!F53+'Q1 Expense Detail'!F66</f>
        <v>0</v>
      </c>
      <c r="F20" s="149">
        <f>'Q1 Expense Detail'!G54-'Q1 Expense Detail'!G53+'Q1 Expense Detail'!G66</f>
        <v>0</v>
      </c>
      <c r="G20" s="149">
        <f>'Q2 Expense Detail'!E54-'Q2 Expense Detail'!E53+'Q2 Expense Detail'!E66</f>
        <v>0</v>
      </c>
      <c r="H20" s="149">
        <f>'Q2 Expense Detail'!F54-'Q2 Expense Detail'!F53+'Q2 Expense Detail'!F66</f>
        <v>0</v>
      </c>
      <c r="I20" s="149">
        <f>'Q2 Expense Detail'!G54-'Q2 Expense Detail'!G53+'Q2 Expense Detail'!G66</f>
        <v>0</v>
      </c>
      <c r="J20" s="149">
        <f>'Q3 Expense Detail'!E54-'Q3 Expense Detail'!E53+'Q3 Expense Detail'!E66</f>
        <v>0</v>
      </c>
      <c r="K20" s="149">
        <f>'Q3 Expense Detail'!F54-'Q3 Expense Detail'!F53+'Q3 Expense Detail'!F66</f>
        <v>0</v>
      </c>
      <c r="L20" s="149">
        <f>'Q3 Expense Detail'!G54-'Q3 Expense Detail'!G53+'Q3 Expense Detail'!G66</f>
        <v>0</v>
      </c>
      <c r="M20" s="149">
        <f>'Q4 Expense Detail'!E54-'Q4 Expense Detail'!E53+'Q4 Expense Detail'!E66</f>
        <v>0</v>
      </c>
      <c r="N20" s="149">
        <f>'Q4 Expense Detail'!F54-'Q4 Expense Detail'!F53+'Q4 Expense Detail'!F66</f>
        <v>0</v>
      </c>
      <c r="O20" s="149">
        <f>'Q4 Expense Detail'!G54-'Q4 Expense Detail'!G53+'Q4 Expense Detail'!G66</f>
        <v>0</v>
      </c>
      <c r="P20" s="146">
        <f>SUM(D20:O20)</f>
        <v>0</v>
      </c>
    </row>
    <row r="21" spans="2:16" x14ac:dyDescent="0.45">
      <c r="B21" s="144"/>
      <c r="C21" s="148" t="s">
        <v>76</v>
      </c>
      <c r="D21" s="149">
        <v>0.85</v>
      </c>
      <c r="E21" s="149">
        <f>D21</f>
        <v>0.85</v>
      </c>
      <c r="F21" s="149">
        <f t="shared" ref="F21:O21" si="4">E21</f>
        <v>0.85</v>
      </c>
      <c r="G21" s="149">
        <f t="shared" si="4"/>
        <v>0.85</v>
      </c>
      <c r="H21" s="149">
        <f t="shared" si="4"/>
        <v>0.85</v>
      </c>
      <c r="I21" s="149">
        <f t="shared" si="4"/>
        <v>0.85</v>
      </c>
      <c r="J21" s="149">
        <f t="shared" si="4"/>
        <v>0.85</v>
      </c>
      <c r="K21" s="149">
        <f t="shared" si="4"/>
        <v>0.85</v>
      </c>
      <c r="L21" s="149">
        <f t="shared" si="4"/>
        <v>0.85</v>
      </c>
      <c r="M21" s="149">
        <f t="shared" si="4"/>
        <v>0.85</v>
      </c>
      <c r="N21" s="149">
        <f t="shared" si="4"/>
        <v>0.85</v>
      </c>
      <c r="O21" s="149">
        <f t="shared" si="4"/>
        <v>0.85</v>
      </c>
      <c r="P21" s="146">
        <v>0</v>
      </c>
    </row>
    <row r="22" spans="2:16" x14ac:dyDescent="0.45">
      <c r="B22" s="144"/>
      <c r="C22" s="148" t="s">
        <v>168</v>
      </c>
      <c r="D22" s="91">
        <f t="shared" ref="D22:P22" si="5">IFERROR(D20/D19,0)</f>
        <v>0</v>
      </c>
      <c r="E22" s="91">
        <f t="shared" si="5"/>
        <v>0</v>
      </c>
      <c r="F22" s="91">
        <f t="shared" si="5"/>
        <v>0</v>
      </c>
      <c r="G22" s="91">
        <f t="shared" si="5"/>
        <v>0</v>
      </c>
      <c r="H22" s="91">
        <f t="shared" si="5"/>
        <v>0</v>
      </c>
      <c r="I22" s="91">
        <f t="shared" si="5"/>
        <v>0</v>
      </c>
      <c r="J22" s="91">
        <f t="shared" si="5"/>
        <v>0</v>
      </c>
      <c r="K22" s="91">
        <f t="shared" si="5"/>
        <v>0</v>
      </c>
      <c r="L22" s="91">
        <f t="shared" si="5"/>
        <v>0</v>
      </c>
      <c r="M22" s="91">
        <f t="shared" si="5"/>
        <v>0</v>
      </c>
      <c r="N22" s="91">
        <f t="shared" si="5"/>
        <v>0</v>
      </c>
      <c r="O22" s="147">
        <f t="shared" si="5"/>
        <v>0</v>
      </c>
      <c r="P22" s="146">
        <f t="shared" si="5"/>
        <v>0</v>
      </c>
    </row>
    <row r="23" spans="2:16" x14ac:dyDescent="0.45">
      <c r="B23" s="144"/>
    </row>
    <row r="24" spans="2:16" ht="18" x14ac:dyDescent="0.55000000000000004">
      <c r="B24" s="144"/>
      <c r="C24" s="301" t="s">
        <v>165</v>
      </c>
      <c r="E24" s="145"/>
      <c r="J24" s="440" t="s">
        <v>257</v>
      </c>
      <c r="K24" s="440"/>
      <c r="L24" s="440"/>
      <c r="M24" s="440"/>
      <c r="N24" s="440"/>
    </row>
    <row r="25" spans="2:16" ht="42.75" x14ac:dyDescent="0.45">
      <c r="B25" s="144"/>
      <c r="C25" s="107" t="s">
        <v>75</v>
      </c>
      <c r="D25" s="107" t="s">
        <v>76</v>
      </c>
      <c r="E25" s="107" t="s">
        <v>72</v>
      </c>
      <c r="F25" s="107" t="s">
        <v>167</v>
      </c>
      <c r="G25" s="107" t="s">
        <v>77</v>
      </c>
      <c r="H25" s="107" t="s">
        <v>166</v>
      </c>
      <c r="I25" s="52"/>
    </row>
    <row r="26" spans="2:16" x14ac:dyDescent="0.45">
      <c r="B26" s="144"/>
      <c r="C26" s="137">
        <v>1</v>
      </c>
      <c r="D26" s="143">
        <v>0</v>
      </c>
      <c r="E26" s="137">
        <v>0</v>
      </c>
      <c r="F26" s="143">
        <v>0</v>
      </c>
      <c r="G26" s="142">
        <v>0</v>
      </c>
      <c r="H26" s="143">
        <f>IFERROR(F26/G26,0)</f>
        <v>0</v>
      </c>
    </row>
    <row r="27" spans="2:16" x14ac:dyDescent="0.45">
      <c r="B27" s="144"/>
      <c r="C27" s="137">
        <v>2</v>
      </c>
      <c r="D27" s="143">
        <v>0</v>
      </c>
      <c r="E27" s="137">
        <v>0</v>
      </c>
      <c r="F27" s="143">
        <v>0</v>
      </c>
      <c r="G27" s="142">
        <v>0</v>
      </c>
      <c r="H27" s="143">
        <f>IFERROR(F27/G27,0)</f>
        <v>0</v>
      </c>
    </row>
    <row r="28" spans="2:16" x14ac:dyDescent="0.45">
      <c r="B28" s="144"/>
      <c r="C28" s="137">
        <v>3</v>
      </c>
      <c r="D28" s="143">
        <v>0</v>
      </c>
      <c r="E28" s="137">
        <v>0</v>
      </c>
      <c r="F28" s="143">
        <v>0</v>
      </c>
      <c r="G28" s="142">
        <v>0</v>
      </c>
      <c r="H28" s="143">
        <f>IFERROR(F28/G28,0)</f>
        <v>0</v>
      </c>
    </row>
    <row r="29" spans="2:16" x14ac:dyDescent="0.45">
      <c r="B29" s="144"/>
      <c r="C29" s="137" t="s">
        <v>1</v>
      </c>
      <c r="D29" s="106"/>
      <c r="E29" s="137">
        <f>SUM(E26:E28)</f>
        <v>0</v>
      </c>
      <c r="F29" s="143">
        <f>SUM(F26:F28)</f>
        <v>0</v>
      </c>
      <c r="G29" s="142">
        <f>SUM(G26:G28)</f>
        <v>0</v>
      </c>
      <c r="H29" s="106"/>
    </row>
    <row r="30" spans="2:16" ht="14.65" thickBot="1" x14ac:dyDescent="0.5">
      <c r="B30" s="141"/>
      <c r="C30" s="77"/>
      <c r="D30" s="140"/>
      <c r="E30" s="140"/>
      <c r="F30" s="140"/>
      <c r="G30" s="140"/>
      <c r="H30" s="140"/>
      <c r="I30" s="140"/>
      <c r="J30" s="140"/>
      <c r="K30" s="140"/>
      <c r="L30" s="140"/>
      <c r="M30" s="140"/>
      <c r="N30" s="140"/>
      <c r="O30" s="140"/>
      <c r="P30" s="77"/>
    </row>
    <row r="31" spans="2:16" ht="6.75" customHeight="1" thickBot="1" x14ac:dyDescent="0.5">
      <c r="B31" s="112"/>
      <c r="C31" s="113"/>
      <c r="D31" s="114"/>
      <c r="E31" s="114"/>
      <c r="F31" s="114"/>
      <c r="G31" s="114"/>
      <c r="H31" s="114"/>
      <c r="I31" s="114"/>
      <c r="J31" s="114"/>
      <c r="K31" s="114"/>
      <c r="L31" s="114"/>
      <c r="M31" s="114"/>
      <c r="N31" s="114"/>
      <c r="O31" s="114"/>
      <c r="P31" s="113"/>
    </row>
    <row r="32" spans="2:16" ht="23.25" x14ac:dyDescent="0.7">
      <c r="B32" s="154"/>
      <c r="C32" s="153" t="s">
        <v>286</v>
      </c>
      <c r="D32" s="152"/>
      <c r="E32" s="152"/>
      <c r="F32" s="152"/>
      <c r="G32" s="152"/>
      <c r="H32" s="152"/>
      <c r="I32" s="152"/>
      <c r="J32" s="152"/>
      <c r="K32" s="152"/>
      <c r="L32" s="152"/>
      <c r="M32" s="152"/>
      <c r="N32" s="152"/>
      <c r="O32" s="152"/>
      <c r="P32" s="152"/>
    </row>
    <row r="33" spans="2:16" ht="28.5" x14ac:dyDescent="0.45">
      <c r="B33" s="144"/>
      <c r="C33" s="106"/>
      <c r="D33" s="107" t="s">
        <v>180</v>
      </c>
      <c r="E33" s="107" t="s">
        <v>179</v>
      </c>
      <c r="F33" s="107" t="s">
        <v>178</v>
      </c>
      <c r="G33" s="107" t="s">
        <v>177</v>
      </c>
      <c r="H33" s="107" t="s">
        <v>176</v>
      </c>
      <c r="I33" s="107" t="s">
        <v>175</v>
      </c>
      <c r="J33" s="107" t="s">
        <v>174</v>
      </c>
      <c r="K33" s="107" t="s">
        <v>173</v>
      </c>
      <c r="L33" s="107" t="s">
        <v>172</v>
      </c>
      <c r="M33" s="107" t="s">
        <v>171</v>
      </c>
      <c r="N33" s="107" t="s">
        <v>170</v>
      </c>
      <c r="O33" s="109" t="s">
        <v>169</v>
      </c>
      <c r="P33" s="108" t="s">
        <v>74</v>
      </c>
    </row>
    <row r="34" spans="2:16" ht="15.75" x14ac:dyDescent="0.45">
      <c r="B34" s="144"/>
      <c r="C34" s="148" t="s">
        <v>181</v>
      </c>
      <c r="D34" s="151">
        <f>D4</f>
        <v>0</v>
      </c>
      <c r="E34" s="151">
        <f t="shared" ref="E34:O34" si="6">E4</f>
        <v>0</v>
      </c>
      <c r="F34" s="151">
        <f t="shared" si="6"/>
        <v>0</v>
      </c>
      <c r="G34" s="151">
        <f t="shared" si="6"/>
        <v>0</v>
      </c>
      <c r="H34" s="151">
        <f t="shared" si="6"/>
        <v>0</v>
      </c>
      <c r="I34" s="151">
        <f t="shared" si="6"/>
        <v>0</v>
      </c>
      <c r="J34" s="151">
        <f t="shared" si="6"/>
        <v>0</v>
      </c>
      <c r="K34" s="151">
        <f t="shared" si="6"/>
        <v>0</v>
      </c>
      <c r="L34" s="151">
        <f t="shared" si="6"/>
        <v>0</v>
      </c>
      <c r="M34" s="151">
        <f t="shared" si="6"/>
        <v>0</v>
      </c>
      <c r="N34" s="151">
        <f t="shared" si="6"/>
        <v>0</v>
      </c>
      <c r="O34" s="151">
        <f t="shared" si="6"/>
        <v>0</v>
      </c>
      <c r="P34" s="150">
        <f>SUM(D34:O34)</f>
        <v>0</v>
      </c>
    </row>
    <row r="35" spans="2:16" ht="15.75" x14ac:dyDescent="0.45">
      <c r="B35" s="144"/>
      <c r="C35" s="148" t="s">
        <v>183</v>
      </c>
      <c r="D35" s="149">
        <f>'Q1 Expense Detail'!E62+'Q1 Expense Detail'!E67</f>
        <v>0</v>
      </c>
      <c r="E35" s="149">
        <f>'Q1 Expense Detail'!F62+'Q1 Expense Detail'!F67</f>
        <v>0</v>
      </c>
      <c r="F35" s="149">
        <f>'Q1 Expense Detail'!G62+'Q1 Expense Detail'!G67</f>
        <v>0</v>
      </c>
      <c r="G35" s="149">
        <f>'Q2 Expense Detail'!E62+'Q2 Expense Detail'!E67</f>
        <v>0</v>
      </c>
      <c r="H35" s="149">
        <f>'Q2 Expense Detail'!F62+'Q2 Expense Detail'!F67</f>
        <v>0</v>
      </c>
      <c r="I35" s="149">
        <f>'Q2 Expense Detail'!G62+'Q2 Expense Detail'!G67</f>
        <v>0</v>
      </c>
      <c r="J35" s="149">
        <f>'Q3 Expense Detail'!E62+'Q3 Expense Detail'!E67</f>
        <v>0</v>
      </c>
      <c r="K35" s="149">
        <f>'Q3 Expense Detail'!F62+'Q3 Expense Detail'!F67</f>
        <v>0</v>
      </c>
      <c r="L35" s="149">
        <f>'Q3 Expense Detail'!G62+'Q3 Expense Detail'!G67</f>
        <v>0</v>
      </c>
      <c r="M35" s="149">
        <f>'Q4 Expense Detail'!E62+'Q4 Expense Detail'!E67</f>
        <v>0</v>
      </c>
      <c r="N35" s="149">
        <f>'Q4 Expense Detail'!F62+'Q4 Expense Detail'!F67</f>
        <v>0</v>
      </c>
      <c r="O35" s="149">
        <f>'Q4 Expense Detail'!G62+'Q4 Expense Detail'!G67</f>
        <v>0</v>
      </c>
      <c r="P35" s="146">
        <f>SUM(D35:O35)</f>
        <v>0</v>
      </c>
    </row>
    <row r="36" spans="2:16" x14ac:dyDescent="0.45">
      <c r="B36" s="144"/>
      <c r="C36" s="148" t="s">
        <v>76</v>
      </c>
      <c r="D36" s="149">
        <v>0.1</v>
      </c>
      <c r="E36" s="149">
        <f>D36</f>
        <v>0.1</v>
      </c>
      <c r="F36" s="149">
        <f t="shared" ref="F36:O36" si="7">E36</f>
        <v>0.1</v>
      </c>
      <c r="G36" s="149">
        <f t="shared" si="7"/>
        <v>0.1</v>
      </c>
      <c r="H36" s="149">
        <f t="shared" si="7"/>
        <v>0.1</v>
      </c>
      <c r="I36" s="149">
        <f t="shared" si="7"/>
        <v>0.1</v>
      </c>
      <c r="J36" s="149">
        <f t="shared" si="7"/>
        <v>0.1</v>
      </c>
      <c r="K36" s="149">
        <f t="shared" si="7"/>
        <v>0.1</v>
      </c>
      <c r="L36" s="149">
        <f t="shared" si="7"/>
        <v>0.1</v>
      </c>
      <c r="M36" s="149">
        <f t="shared" si="7"/>
        <v>0.1</v>
      </c>
      <c r="N36" s="149">
        <f t="shared" si="7"/>
        <v>0.1</v>
      </c>
      <c r="O36" s="149">
        <f t="shared" si="7"/>
        <v>0.1</v>
      </c>
      <c r="P36" s="146">
        <v>0</v>
      </c>
    </row>
    <row r="37" spans="2:16" x14ac:dyDescent="0.45">
      <c r="B37" s="144"/>
      <c r="C37" s="148" t="s">
        <v>168</v>
      </c>
      <c r="D37" s="91">
        <f t="shared" ref="D37:O37" si="8">IFERROR(D35/D34,0)</f>
        <v>0</v>
      </c>
      <c r="E37" s="91">
        <f t="shared" si="8"/>
        <v>0</v>
      </c>
      <c r="F37" s="91">
        <f t="shared" si="8"/>
        <v>0</v>
      </c>
      <c r="G37" s="91">
        <f t="shared" si="8"/>
        <v>0</v>
      </c>
      <c r="H37" s="91">
        <f t="shared" si="8"/>
        <v>0</v>
      </c>
      <c r="I37" s="91">
        <f t="shared" si="8"/>
        <v>0</v>
      </c>
      <c r="J37" s="91">
        <f t="shared" si="8"/>
        <v>0</v>
      </c>
      <c r="K37" s="91">
        <f t="shared" si="8"/>
        <v>0</v>
      </c>
      <c r="L37" s="91">
        <f t="shared" si="8"/>
        <v>0</v>
      </c>
      <c r="M37" s="91">
        <f t="shared" si="8"/>
        <v>0</v>
      </c>
      <c r="N37" s="91">
        <f t="shared" si="8"/>
        <v>0</v>
      </c>
      <c r="O37" s="147">
        <f t="shared" si="8"/>
        <v>0</v>
      </c>
      <c r="P37" s="146">
        <v>0</v>
      </c>
    </row>
    <row r="38" spans="2:16" x14ac:dyDescent="0.45">
      <c r="B38" s="144"/>
    </row>
    <row r="39" spans="2:16" ht="18" x14ac:dyDescent="0.55000000000000004">
      <c r="B39" s="144"/>
      <c r="C39" s="301" t="s">
        <v>165</v>
      </c>
      <c r="E39" s="145"/>
      <c r="J39" s="440" t="s">
        <v>257</v>
      </c>
      <c r="K39" s="440"/>
      <c r="L39" s="440"/>
      <c r="M39" s="440"/>
      <c r="N39" s="440"/>
    </row>
    <row r="40" spans="2:16" ht="42.75" x14ac:dyDescent="0.45">
      <c r="B40" s="144"/>
      <c r="C40" s="107" t="s">
        <v>75</v>
      </c>
      <c r="D40" s="107" t="s">
        <v>76</v>
      </c>
      <c r="E40" s="107" t="s">
        <v>72</v>
      </c>
      <c r="F40" s="107" t="s">
        <v>167</v>
      </c>
      <c r="G40" s="107" t="s">
        <v>77</v>
      </c>
      <c r="H40" s="107" t="s">
        <v>166</v>
      </c>
      <c r="I40" s="52"/>
    </row>
    <row r="41" spans="2:16" x14ac:dyDescent="0.45">
      <c r="B41" s="144"/>
      <c r="C41" s="137">
        <v>1</v>
      </c>
      <c r="D41" s="143">
        <f>D36</f>
        <v>0.1</v>
      </c>
      <c r="E41" s="137">
        <v>0</v>
      </c>
      <c r="F41" s="143">
        <v>0</v>
      </c>
      <c r="G41" s="142">
        <v>0</v>
      </c>
      <c r="H41" s="143">
        <f>IFERROR(F41/G41,0)</f>
        <v>0</v>
      </c>
    </row>
    <row r="42" spans="2:16" x14ac:dyDescent="0.45">
      <c r="B42" s="144"/>
      <c r="C42" s="137">
        <v>2</v>
      </c>
      <c r="D42" s="143">
        <f>IF(O36=D36,0,O36)</f>
        <v>0</v>
      </c>
      <c r="E42" s="137">
        <v>0</v>
      </c>
      <c r="F42" s="143">
        <v>0</v>
      </c>
      <c r="G42" s="142">
        <v>0</v>
      </c>
      <c r="H42" s="143">
        <f>IFERROR(F42/G42,0)</f>
        <v>0</v>
      </c>
    </row>
    <row r="43" spans="2:16" x14ac:dyDescent="0.45">
      <c r="B43" s="144"/>
      <c r="C43" s="137">
        <v>3</v>
      </c>
      <c r="D43" s="143">
        <v>0</v>
      </c>
      <c r="E43" s="137">
        <v>0</v>
      </c>
      <c r="F43" s="143">
        <v>0</v>
      </c>
      <c r="G43" s="142">
        <v>0</v>
      </c>
      <c r="H43" s="143">
        <f>IFERROR(F43/G43,0)</f>
        <v>0</v>
      </c>
    </row>
    <row r="44" spans="2:16" x14ac:dyDescent="0.45">
      <c r="B44" s="144"/>
      <c r="C44" s="137" t="s">
        <v>1</v>
      </c>
      <c r="D44" s="106"/>
      <c r="E44" s="137">
        <f>SUM(E41:E43)</f>
        <v>0</v>
      </c>
      <c r="F44" s="143">
        <f>SUM(F41:F43)</f>
        <v>0</v>
      </c>
      <c r="G44" s="142">
        <f>SUM(G41:G43)</f>
        <v>0</v>
      </c>
      <c r="H44" s="106"/>
    </row>
    <row r="45" spans="2:16" ht="14.65" thickBot="1" x14ac:dyDescent="0.5">
      <c r="B45" s="141"/>
      <c r="C45" s="77"/>
      <c r="D45" s="140"/>
      <c r="E45" s="140"/>
      <c r="F45" s="140"/>
      <c r="G45" s="140"/>
      <c r="H45" s="140"/>
      <c r="I45" s="140"/>
      <c r="J45" s="140"/>
      <c r="K45" s="140"/>
      <c r="L45" s="140"/>
      <c r="M45" s="140"/>
      <c r="N45" s="140"/>
      <c r="O45" s="140"/>
      <c r="P45" s="77"/>
    </row>
    <row r="46" spans="2:16" ht="6.75" customHeight="1" x14ac:dyDescent="0.45"/>
    <row r="47" spans="2:16" x14ac:dyDescent="0.45">
      <c r="C47" t="s">
        <v>249</v>
      </c>
    </row>
    <row r="49" spans="3:16" s="1" customFormat="1" x14ac:dyDescent="0.45">
      <c r="C49" s="10"/>
      <c r="D49" s="105"/>
      <c r="E49" s="105"/>
      <c r="F49" s="105"/>
      <c r="G49" s="105"/>
      <c r="H49" s="105"/>
      <c r="I49" s="105"/>
      <c r="J49" s="105"/>
      <c r="K49" s="105"/>
      <c r="L49" s="105"/>
      <c r="M49" s="105"/>
      <c r="N49" s="105"/>
      <c r="O49" s="105"/>
      <c r="P49"/>
    </row>
  </sheetData>
  <mergeCells count="2">
    <mergeCell ref="J24:N24"/>
    <mergeCell ref="J39:N39"/>
  </mergeCells>
  <conditionalFormatting sqref="H11">
    <cfRule type="cellIs" dxfId="6" priority="9" operator="greaterThan">
      <formula>$D$11</formula>
    </cfRule>
  </conditionalFormatting>
  <conditionalFormatting sqref="H12">
    <cfRule type="cellIs" dxfId="5" priority="8" operator="greaterThan">
      <formula>$D$12</formula>
    </cfRule>
  </conditionalFormatting>
  <conditionalFormatting sqref="H13">
    <cfRule type="cellIs" dxfId="4" priority="7" operator="greaterThan">
      <formula>$D$13</formula>
    </cfRule>
  </conditionalFormatting>
  <conditionalFormatting sqref="H26">
    <cfRule type="cellIs" dxfId="3" priority="6" operator="greaterThan">
      <formula>$D$26</formula>
    </cfRule>
  </conditionalFormatting>
  <conditionalFormatting sqref="H27:H28">
    <cfRule type="cellIs" dxfId="2" priority="5" operator="greaterThan">
      <formula>$D$27</formula>
    </cfRule>
  </conditionalFormatting>
  <conditionalFormatting sqref="H41">
    <cfRule type="cellIs" dxfId="1" priority="3" operator="greaterThan">
      <formula>$D$41</formula>
    </cfRule>
  </conditionalFormatting>
  <conditionalFormatting sqref="H42:H43">
    <cfRule type="cellIs" dxfId="0" priority="2" operator="greaterThan">
      <formula>$D$42</formula>
    </cfRule>
  </conditionalFormatting>
  <pageMargins left="0.25" right="0.25" top="0.5" bottom="0.2" header="0.3" footer="0.3"/>
  <pageSetup scale="57" fitToHeight="0" orientation="landscape" r:id="rId1"/>
  <headerFooter>
    <oddHeader>&amp;C&amp;16IHSS PA/NPC Rate Averages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F28"/>
  <sheetViews>
    <sheetView zoomScaleNormal="100" workbookViewId="0">
      <selection activeCell="B16" sqref="B16"/>
    </sheetView>
  </sheetViews>
  <sheetFormatPr defaultRowHeight="14.25" x14ac:dyDescent="0.45"/>
  <cols>
    <col min="1" max="1" width="13.73046875" customWidth="1"/>
    <col min="2" max="2" width="16" customWidth="1"/>
    <col min="3" max="3" width="17.86328125" customWidth="1"/>
    <col min="4" max="4" width="17" customWidth="1"/>
    <col min="5" max="5" width="16.265625" customWidth="1"/>
    <col min="6" max="6" width="18" customWidth="1"/>
  </cols>
  <sheetData>
    <row r="3" spans="1:6" x14ac:dyDescent="0.45">
      <c r="A3" s="443" t="s">
        <v>231</v>
      </c>
      <c r="B3" s="443"/>
      <c r="C3" s="443"/>
      <c r="D3" s="443"/>
      <c r="E3" s="443"/>
      <c r="F3" s="443"/>
    </row>
    <row r="4" spans="1:6" x14ac:dyDescent="0.45">
      <c r="A4" s="441" t="s">
        <v>112</v>
      </c>
      <c r="B4" s="441"/>
      <c r="C4" s="441"/>
      <c r="D4" s="441"/>
      <c r="E4" s="441"/>
      <c r="F4" s="441"/>
    </row>
    <row r="5" spans="1:6" x14ac:dyDescent="0.45">
      <c r="A5" s="44" t="s">
        <v>13</v>
      </c>
      <c r="B5" s="137" t="s">
        <v>227</v>
      </c>
      <c r="C5" s="137" t="s">
        <v>228</v>
      </c>
      <c r="D5" s="137" t="s">
        <v>229</v>
      </c>
      <c r="E5" s="137" t="s">
        <v>230</v>
      </c>
      <c r="F5" s="137" t="s">
        <v>56</v>
      </c>
    </row>
    <row r="6" spans="1:6" x14ac:dyDescent="0.45">
      <c r="A6" s="136" t="s">
        <v>6</v>
      </c>
      <c r="B6" s="134">
        <f>'Q1'!F24+'Q1'!F25</f>
        <v>0</v>
      </c>
      <c r="C6" s="134">
        <f>'Q2'!F24+'Q2'!F25</f>
        <v>0</v>
      </c>
      <c r="D6" s="134">
        <f>'Q3'!F24+'Q3'!F25</f>
        <v>0</v>
      </c>
      <c r="E6" s="134">
        <f>'Q4'!F24+'Q4'!F25</f>
        <v>0</v>
      </c>
      <c r="F6" s="134">
        <f>SUM(B6:E6)</f>
        <v>0</v>
      </c>
    </row>
    <row r="7" spans="1:6" x14ac:dyDescent="0.45">
      <c r="A7" s="136" t="s">
        <v>5</v>
      </c>
      <c r="B7" s="134">
        <f>'Q1'!F26+'Q1'!F27</f>
        <v>0</v>
      </c>
      <c r="C7" s="134">
        <f>'Q2'!F26+'Q2'!F27</f>
        <v>0</v>
      </c>
      <c r="D7" s="134">
        <f>'Q3'!F26+'Q3'!F27</f>
        <v>0</v>
      </c>
      <c r="E7" s="134">
        <f>'Q4'!F26+'Q4'!F27</f>
        <v>0</v>
      </c>
      <c r="F7" s="134">
        <f t="shared" ref="F7:F9" si="0">SUM(B7:E7)</f>
        <v>0</v>
      </c>
    </row>
    <row r="8" spans="1:6" x14ac:dyDescent="0.45">
      <c r="A8" s="136" t="s">
        <v>70</v>
      </c>
      <c r="B8" s="134">
        <f>'Q1'!F28+'Q1'!F29</f>
        <v>0</v>
      </c>
      <c r="C8" s="134">
        <f>'Q2'!F28+'Q2'!F29</f>
        <v>0</v>
      </c>
      <c r="D8" s="134">
        <f>'Q3'!F28+'Q3'!F29</f>
        <v>0</v>
      </c>
      <c r="E8" s="134">
        <f>'Q4'!F28+'Q4'!F29</f>
        <v>0</v>
      </c>
      <c r="F8" s="134">
        <f t="shared" si="0"/>
        <v>0</v>
      </c>
    </row>
    <row r="9" spans="1:6" x14ac:dyDescent="0.45">
      <c r="A9" s="136" t="s">
        <v>14</v>
      </c>
      <c r="B9" s="134">
        <f>'Q1'!F30+'Q1'!F31</f>
        <v>0</v>
      </c>
      <c r="C9" s="134">
        <f>'Q2'!F30+'Q2'!F31</f>
        <v>0</v>
      </c>
      <c r="D9" s="134">
        <f>'Q3'!F30+'Q3'!F31</f>
        <v>0</v>
      </c>
      <c r="E9" s="134">
        <f>'Q4'!F30+'Q4'!F31</f>
        <v>0</v>
      </c>
      <c r="F9" s="134">
        <f t="shared" si="0"/>
        <v>0</v>
      </c>
    </row>
    <row r="10" spans="1:6" x14ac:dyDescent="0.45">
      <c r="A10" s="135" t="s">
        <v>56</v>
      </c>
      <c r="B10" s="134">
        <f>SUM(B6:B9)</f>
        <v>0</v>
      </c>
      <c r="C10" s="134">
        <f t="shared" ref="C10:E10" si="1">SUM(C6:C9)</f>
        <v>0</v>
      </c>
      <c r="D10" s="134">
        <f t="shared" si="1"/>
        <v>0</v>
      </c>
      <c r="E10" s="134">
        <f t="shared" si="1"/>
        <v>0</v>
      </c>
      <c r="F10" s="134">
        <f>SUM(F6:F9)</f>
        <v>0</v>
      </c>
    </row>
    <row r="11" spans="1:6" x14ac:dyDescent="0.45">
      <c r="A11" s="441" t="s">
        <v>61</v>
      </c>
      <c r="B11" s="441"/>
      <c r="C11" s="441"/>
      <c r="D11" s="441"/>
      <c r="E11" s="441"/>
      <c r="F11" s="441"/>
    </row>
    <row r="12" spans="1:6" x14ac:dyDescent="0.45">
      <c r="A12" s="44" t="s">
        <v>13</v>
      </c>
      <c r="B12" s="137" t="s">
        <v>227</v>
      </c>
      <c r="C12" s="137" t="s">
        <v>228</v>
      </c>
      <c r="D12" s="137" t="s">
        <v>229</v>
      </c>
      <c r="E12" s="137" t="s">
        <v>230</v>
      </c>
      <c r="F12" s="137" t="s">
        <v>56</v>
      </c>
    </row>
    <row r="13" spans="1:6" x14ac:dyDescent="0.45">
      <c r="A13" s="136" t="s">
        <v>6</v>
      </c>
      <c r="B13" s="134">
        <f>'Q1'!J24+'Q1'!J25</f>
        <v>0</v>
      </c>
      <c r="C13" s="134">
        <f>'Q2'!J24+'Q2'!J25</f>
        <v>0</v>
      </c>
      <c r="D13" s="134">
        <f>'Q3'!J24+'Q3'!J25</f>
        <v>0</v>
      </c>
      <c r="E13" s="134">
        <f>'Q4'!J24+'Q4'!J25</f>
        <v>0</v>
      </c>
      <c r="F13" s="134">
        <f>SUM(B13:E13)</f>
        <v>0</v>
      </c>
    </row>
    <row r="14" spans="1:6" x14ac:dyDescent="0.45">
      <c r="A14" s="136" t="s">
        <v>5</v>
      </c>
      <c r="B14" s="134">
        <f>'Q1'!J26+'Q1'!J27</f>
        <v>0</v>
      </c>
      <c r="C14" s="134">
        <f>'Q2'!J26+'Q2'!J27</f>
        <v>0</v>
      </c>
      <c r="D14" s="134">
        <f>'Q3'!J26+'Q3'!J27</f>
        <v>0</v>
      </c>
      <c r="E14" s="134">
        <f>'Q4'!J26+'Q4'!J27</f>
        <v>0</v>
      </c>
      <c r="F14" s="134">
        <f>SUM(B14:E14)</f>
        <v>0</v>
      </c>
    </row>
    <row r="15" spans="1:6" x14ac:dyDescent="0.45">
      <c r="A15" s="136" t="s">
        <v>70</v>
      </c>
      <c r="B15" s="134">
        <f>'Q1'!J28+'Q1'!J29</f>
        <v>0</v>
      </c>
      <c r="C15" s="134">
        <f>'Q2'!J28+'Q2'!J29</f>
        <v>0</v>
      </c>
      <c r="D15" s="134">
        <f>'Q3'!J28+'Q3'!J29</f>
        <v>0</v>
      </c>
      <c r="E15" s="134">
        <f>'Q4'!J28+'Q4'!J29</f>
        <v>0</v>
      </c>
      <c r="F15" s="134">
        <f>SUM(B15:E15)</f>
        <v>0</v>
      </c>
    </row>
    <row r="16" spans="1:6" x14ac:dyDescent="0.45">
      <c r="A16" s="136" t="s">
        <v>14</v>
      </c>
      <c r="B16" s="134">
        <f>'Q1'!J30+'Q1'!J31</f>
        <v>0</v>
      </c>
      <c r="C16" s="134">
        <f>'Q2'!J30+'Q2'!J31</f>
        <v>0</v>
      </c>
      <c r="D16" s="134">
        <f>'Q3'!J30+'Q3'!J31</f>
        <v>0</v>
      </c>
      <c r="E16" s="134">
        <f>'Q4'!J30+'Q4'!J31</f>
        <v>0</v>
      </c>
      <c r="F16" s="134">
        <f>SUM(B16:E16)</f>
        <v>0</v>
      </c>
    </row>
    <row r="17" spans="1:6" x14ac:dyDescent="0.45">
      <c r="A17" s="135" t="s">
        <v>56</v>
      </c>
      <c r="B17" s="134">
        <f>SUM(B13:B16)</f>
        <v>0</v>
      </c>
      <c r="C17" s="134">
        <f>SUM(C13:C16)</f>
        <v>0</v>
      </c>
      <c r="D17" s="134">
        <f>SUM(D13:D16)</f>
        <v>0</v>
      </c>
      <c r="E17" s="134">
        <f>SUM(E13:E16)</f>
        <v>0</v>
      </c>
      <c r="F17" s="134">
        <f>SUM(F13:F16)</f>
        <v>0</v>
      </c>
    </row>
    <row r="18" spans="1:6" x14ac:dyDescent="0.45">
      <c r="A18" s="441" t="s">
        <v>265</v>
      </c>
      <c r="B18" s="442"/>
      <c r="C18" s="442"/>
      <c r="D18" s="442"/>
      <c r="E18" s="442"/>
      <c r="F18" s="442"/>
    </row>
    <row r="19" spans="1:6" x14ac:dyDescent="0.45">
      <c r="A19" s="167"/>
      <c r="B19" s="168" t="s">
        <v>227</v>
      </c>
      <c r="C19" s="168" t="s">
        <v>228</v>
      </c>
      <c r="D19" s="168" t="s">
        <v>229</v>
      </c>
      <c r="E19" s="168" t="s">
        <v>230</v>
      </c>
      <c r="F19" s="168" t="s">
        <v>56</v>
      </c>
    </row>
    <row r="20" spans="1:6" x14ac:dyDescent="0.45">
      <c r="A20" s="136" t="s">
        <v>8</v>
      </c>
      <c r="B20" s="134">
        <f>'Q1'!C54</f>
        <v>0</v>
      </c>
      <c r="C20" s="134">
        <f>'Q2'!C54</f>
        <v>0</v>
      </c>
      <c r="D20" s="134">
        <f>'Q3'!C54</f>
        <v>0</v>
      </c>
      <c r="E20" s="134">
        <f>'Q4'!C54</f>
        <v>0</v>
      </c>
      <c r="F20" s="134">
        <f>SUM(B20:E20)</f>
        <v>0</v>
      </c>
    </row>
    <row r="21" spans="1:6" x14ac:dyDescent="0.45">
      <c r="A21" s="441" t="s">
        <v>241</v>
      </c>
      <c r="B21" s="442"/>
      <c r="C21" s="442"/>
      <c r="D21" s="442"/>
      <c r="E21" s="442"/>
      <c r="F21" s="442"/>
    </row>
    <row r="22" spans="1:6" x14ac:dyDescent="0.45">
      <c r="A22" s="167"/>
      <c r="B22" s="168" t="s">
        <v>227</v>
      </c>
      <c r="C22" s="168" t="s">
        <v>228</v>
      </c>
      <c r="D22" s="168" t="s">
        <v>229</v>
      </c>
      <c r="E22" s="168" t="s">
        <v>230</v>
      </c>
      <c r="F22" s="168" t="s">
        <v>56</v>
      </c>
    </row>
    <row r="23" spans="1:6" x14ac:dyDescent="0.45">
      <c r="A23" s="136" t="s">
        <v>9</v>
      </c>
      <c r="B23" s="134">
        <f>'Q1'!D44</f>
        <v>0</v>
      </c>
      <c r="C23" s="134">
        <f>'Q2'!D44</f>
        <v>0</v>
      </c>
      <c r="D23" s="134">
        <f>'Q3'!D44</f>
        <v>0</v>
      </c>
      <c r="E23" s="134">
        <f>'Q4'!D44</f>
        <v>0</v>
      </c>
      <c r="F23" s="134">
        <f>SUM(B23:E23)</f>
        <v>0</v>
      </c>
    </row>
    <row r="24" spans="1:6" x14ac:dyDescent="0.45">
      <c r="A24" s="136" t="s">
        <v>8</v>
      </c>
      <c r="B24" s="134">
        <f>'Q1'!E44</f>
        <v>0</v>
      </c>
      <c r="C24" s="134">
        <f>'Q2'!E44</f>
        <v>0</v>
      </c>
      <c r="D24" s="134">
        <f>'Q3'!E44</f>
        <v>0</v>
      </c>
      <c r="E24" s="134">
        <f>'Q4'!E44</f>
        <v>0</v>
      </c>
      <c r="F24" s="134">
        <f>SUM(B24:E24)</f>
        <v>0</v>
      </c>
    </row>
    <row r="25" spans="1:6" x14ac:dyDescent="0.45">
      <c r="A25" s="441" t="s">
        <v>266</v>
      </c>
      <c r="B25" s="442"/>
      <c r="C25" s="442"/>
      <c r="D25" s="442"/>
      <c r="E25" s="442"/>
      <c r="F25" s="442"/>
    </row>
    <row r="26" spans="1:6" x14ac:dyDescent="0.45">
      <c r="A26" s="167"/>
      <c r="B26" s="168" t="s">
        <v>227</v>
      </c>
      <c r="C26" s="168" t="s">
        <v>228</v>
      </c>
      <c r="D26" s="168" t="s">
        <v>229</v>
      </c>
      <c r="E26" s="168" t="s">
        <v>230</v>
      </c>
      <c r="F26" s="168" t="s">
        <v>56</v>
      </c>
    </row>
    <row r="27" spans="1:6" x14ac:dyDescent="0.45">
      <c r="A27" s="136" t="s">
        <v>9</v>
      </c>
      <c r="B27" s="134">
        <f>'Q1'!D49</f>
        <v>0</v>
      </c>
      <c r="C27" s="134">
        <f>'Q2'!D49</f>
        <v>0</v>
      </c>
      <c r="D27" s="134">
        <f>'Q3'!D49</f>
        <v>0</v>
      </c>
      <c r="E27" s="134">
        <f>'Q4'!D49</f>
        <v>0</v>
      </c>
      <c r="F27" s="134">
        <f>SUM(B27:E27)</f>
        <v>0</v>
      </c>
    </row>
    <row r="28" spans="1:6" x14ac:dyDescent="0.45">
      <c r="A28" s="136" t="s">
        <v>8</v>
      </c>
      <c r="B28" s="134">
        <f>'Q1'!E49</f>
        <v>0</v>
      </c>
      <c r="C28" s="134">
        <f>'Q2'!E49</f>
        <v>0</v>
      </c>
      <c r="D28" s="134">
        <f>'Q3'!E49</f>
        <v>0</v>
      </c>
      <c r="E28" s="134">
        <f>'Q4'!E49</f>
        <v>0</v>
      </c>
      <c r="F28" s="134">
        <f>SUM(B28:E28)</f>
        <v>0</v>
      </c>
    </row>
  </sheetData>
  <mergeCells count="6">
    <mergeCell ref="A25:F25"/>
    <mergeCell ref="A3:F3"/>
    <mergeCell ref="A4:F4"/>
    <mergeCell ref="A11:F11"/>
    <mergeCell ref="A18:F18"/>
    <mergeCell ref="A21:F21"/>
  </mergeCells>
  <phoneticPr fontId="38"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B1:S54"/>
  <sheetViews>
    <sheetView workbookViewId="0"/>
  </sheetViews>
  <sheetFormatPr defaultColWidth="9.1328125" defaultRowHeight="14.25" x14ac:dyDescent="0.45"/>
  <cols>
    <col min="1" max="1" width="4.1328125" style="7" customWidth="1"/>
    <col min="2" max="6" width="14" style="7" customWidth="1"/>
    <col min="7" max="7" width="1.1328125" style="7" customWidth="1"/>
    <col min="8" max="12" width="14" style="7" customWidth="1"/>
    <col min="13" max="13" width="4.1328125" style="7" customWidth="1"/>
    <col min="14" max="18" width="14.1328125" style="7" customWidth="1"/>
    <col min="19" max="19" width="21.1328125" style="7" customWidth="1"/>
    <col min="20" max="21" width="14.1328125" style="7" customWidth="1"/>
    <col min="22" max="16384" width="9.1328125" style="7"/>
  </cols>
  <sheetData>
    <row r="1" spans="2:19" x14ac:dyDescent="0.45">
      <c r="B1" s="444"/>
      <c r="C1" s="444"/>
      <c r="D1" s="444"/>
      <c r="E1" s="444"/>
      <c r="F1" s="444"/>
      <c r="G1" s="444"/>
      <c r="H1" s="444"/>
      <c r="I1" s="444"/>
      <c r="J1" s="444"/>
      <c r="K1" s="444"/>
      <c r="L1" s="444"/>
    </row>
    <row r="2" spans="2:19" ht="14.65" thickBot="1" x14ac:dyDescent="0.5">
      <c r="B2" s="8" t="s">
        <v>73</v>
      </c>
      <c r="C2" s="7" t="e">
        <f>#REF!</f>
        <v>#REF!</v>
      </c>
      <c r="K2" s="8" t="s">
        <v>58</v>
      </c>
      <c r="L2" s="9" t="e">
        <f>#REF!</f>
        <v>#REF!</v>
      </c>
      <c r="R2" s="8"/>
      <c r="S2" s="9"/>
    </row>
    <row r="3" spans="2:19" ht="14.65" thickBot="1" x14ac:dyDescent="0.5">
      <c r="B3" s="445" t="s">
        <v>93</v>
      </c>
      <c r="C3" s="446"/>
      <c r="D3" s="446"/>
      <c r="E3" s="446"/>
      <c r="F3" s="447"/>
      <c r="H3" s="445" t="s">
        <v>94</v>
      </c>
      <c r="I3" s="446"/>
      <c r="J3" s="446"/>
      <c r="K3" s="446"/>
      <c r="L3" s="447"/>
      <c r="S3" s="2"/>
    </row>
    <row r="4" spans="2:19" x14ac:dyDescent="0.45">
      <c r="B4" s="448" t="s">
        <v>6</v>
      </c>
      <c r="C4" s="449"/>
      <c r="D4" s="449"/>
      <c r="E4" s="449"/>
      <c r="F4" s="450"/>
      <c r="H4" s="448" t="s">
        <v>6</v>
      </c>
      <c r="I4" s="449"/>
      <c r="J4" s="449"/>
      <c r="K4" s="449"/>
      <c r="L4" s="450"/>
    </row>
    <row r="5" spans="2:19" x14ac:dyDescent="0.45">
      <c r="B5" s="45" t="s">
        <v>64</v>
      </c>
      <c r="C5" s="44" t="s">
        <v>9</v>
      </c>
      <c r="D5" s="44" t="s">
        <v>8</v>
      </c>
      <c r="E5" s="44" t="s">
        <v>87</v>
      </c>
      <c r="F5" s="46" t="s">
        <v>1</v>
      </c>
      <c r="H5" s="45" t="s">
        <v>64</v>
      </c>
      <c r="I5" s="44" t="s">
        <v>9</v>
      </c>
      <c r="J5" s="44" t="s">
        <v>8</v>
      </c>
      <c r="K5" s="44" t="s">
        <v>134</v>
      </c>
      <c r="L5" s="46" t="s">
        <v>1</v>
      </c>
    </row>
    <row r="6" spans="2:19" x14ac:dyDescent="0.45">
      <c r="B6" s="45">
        <v>1</v>
      </c>
      <c r="C6" s="43" t="e">
        <f>#REF!+#REF!</f>
        <v>#REF!</v>
      </c>
      <c r="D6" s="43" t="e">
        <f>#REF!</f>
        <v>#REF!</v>
      </c>
      <c r="E6" s="43" t="e">
        <f>#REF!+#REF!+#REF!</f>
        <v>#REF!</v>
      </c>
      <c r="F6" s="47" t="e">
        <f>SUM(C6:E6)</f>
        <v>#REF!</v>
      </c>
      <c r="H6" s="45">
        <v>1</v>
      </c>
      <c r="I6" s="43" t="e">
        <f>#REF!+#REF!</f>
        <v>#REF!</v>
      </c>
      <c r="J6" s="43" t="e">
        <f>#REF!</f>
        <v>#REF!</v>
      </c>
      <c r="K6" s="43" t="e">
        <f>#REF!+#REF!</f>
        <v>#REF!</v>
      </c>
      <c r="L6" s="47" t="e">
        <f>SUM(I6:K6)</f>
        <v>#REF!</v>
      </c>
    </row>
    <row r="7" spans="2:19" x14ac:dyDescent="0.45">
      <c r="B7" s="45">
        <v>2</v>
      </c>
      <c r="C7" s="43" t="e">
        <f>#REF!+#REF!</f>
        <v>#REF!</v>
      </c>
      <c r="D7" s="43" t="e">
        <f>#REF!</f>
        <v>#REF!</v>
      </c>
      <c r="E7" s="43" t="e">
        <f>#REF!+#REF!+#REF!</f>
        <v>#REF!</v>
      </c>
      <c r="F7" s="47" t="e">
        <f t="shared" ref="F7:F9" si="0">SUM(C7:E7)</f>
        <v>#REF!</v>
      </c>
      <c r="H7" s="45">
        <v>2</v>
      </c>
      <c r="I7" s="43" t="e">
        <f>#REF!+#REF!</f>
        <v>#REF!</v>
      </c>
      <c r="J7" s="43" t="e">
        <f>#REF!</f>
        <v>#REF!</v>
      </c>
      <c r="K7" s="43" t="e">
        <f>#REF!+#REF!</f>
        <v>#REF!</v>
      </c>
      <c r="L7" s="47" t="e">
        <f>SUM(I7:K7)</f>
        <v>#REF!</v>
      </c>
    </row>
    <row r="8" spans="2:19" x14ac:dyDescent="0.45">
      <c r="B8" s="45">
        <v>3</v>
      </c>
      <c r="C8" s="43" t="e">
        <f>#REF!+#REF!</f>
        <v>#REF!</v>
      </c>
      <c r="D8" s="43" t="e">
        <f>#REF!</f>
        <v>#REF!</v>
      </c>
      <c r="E8" s="43" t="e">
        <f>#REF!+#REF!+#REF!</f>
        <v>#REF!</v>
      </c>
      <c r="F8" s="47" t="e">
        <f t="shared" si="0"/>
        <v>#REF!</v>
      </c>
      <c r="H8" s="45">
        <v>3</v>
      </c>
      <c r="I8" s="43" t="e">
        <f>#REF!+#REF!</f>
        <v>#REF!</v>
      </c>
      <c r="J8" s="43" t="e">
        <f>#REF!</f>
        <v>#REF!</v>
      </c>
      <c r="K8" s="43" t="e">
        <f>#REF!+#REF!</f>
        <v>#REF!</v>
      </c>
      <c r="L8" s="47" t="e">
        <f>SUM(I8:K8)</f>
        <v>#REF!</v>
      </c>
    </row>
    <row r="9" spans="2:19" x14ac:dyDescent="0.45">
      <c r="B9" s="45">
        <v>4</v>
      </c>
      <c r="C9" s="43" t="e">
        <f>#REF!+#REF!</f>
        <v>#REF!</v>
      </c>
      <c r="D9" s="43" t="e">
        <f>#REF!</f>
        <v>#REF!</v>
      </c>
      <c r="E9" s="43" t="e">
        <f>#REF!+#REF!+#REF!</f>
        <v>#REF!</v>
      </c>
      <c r="F9" s="47" t="e">
        <f t="shared" si="0"/>
        <v>#REF!</v>
      </c>
      <c r="H9" s="45">
        <v>4</v>
      </c>
      <c r="I9" s="43" t="e">
        <f>#REF!+#REF!</f>
        <v>#REF!</v>
      </c>
      <c r="J9" s="43" t="e">
        <f>#REF!</f>
        <v>#REF!</v>
      </c>
      <c r="K9" s="43" t="e">
        <f>#REF!+#REF!</f>
        <v>#REF!</v>
      </c>
      <c r="L9" s="47" t="e">
        <f>SUM(I9:K9)</f>
        <v>#REF!</v>
      </c>
    </row>
    <row r="10" spans="2:19" ht="14.65" thickBot="1" x14ac:dyDescent="0.5">
      <c r="B10" s="48" t="s">
        <v>1</v>
      </c>
      <c r="C10" s="42" t="e">
        <f>SUM(C6:C9)</f>
        <v>#REF!</v>
      </c>
      <c r="D10" s="42" t="e">
        <f t="shared" ref="D10" si="1">SUM(D6:D9)</f>
        <v>#REF!</v>
      </c>
      <c r="E10" s="42" t="e">
        <f>SUM(E6:E9)</f>
        <v>#REF!</v>
      </c>
      <c r="F10" s="49" t="e">
        <f>SUM(F6:F9)</f>
        <v>#REF!</v>
      </c>
      <c r="H10" s="48" t="s">
        <v>1</v>
      </c>
      <c r="I10" s="42" t="e">
        <f>SUM(I6:I9)</f>
        <v>#REF!</v>
      </c>
      <c r="J10" s="42" t="e">
        <f>SUM(J6:J9)</f>
        <v>#REF!</v>
      </c>
      <c r="K10" s="42" t="e">
        <f>SUM(K6:K9)</f>
        <v>#REF!</v>
      </c>
      <c r="L10" s="49" t="e">
        <f>SUM(L6:L9)</f>
        <v>#REF!</v>
      </c>
    </row>
    <row r="11" spans="2:19" x14ac:dyDescent="0.45">
      <c r="B11" s="448" t="s">
        <v>5</v>
      </c>
      <c r="C11" s="449"/>
      <c r="D11" s="449"/>
      <c r="E11" s="449"/>
      <c r="F11" s="450"/>
      <c r="H11" s="448" t="s">
        <v>5</v>
      </c>
      <c r="I11" s="449"/>
      <c r="J11" s="449"/>
      <c r="K11" s="449"/>
      <c r="L11" s="450"/>
    </row>
    <row r="12" spans="2:19" x14ac:dyDescent="0.45">
      <c r="B12" s="45" t="s">
        <v>64</v>
      </c>
      <c r="C12" s="44" t="s">
        <v>9</v>
      </c>
      <c r="D12" s="44" t="s">
        <v>8</v>
      </c>
      <c r="E12" s="44" t="s">
        <v>87</v>
      </c>
      <c r="F12" s="46" t="s">
        <v>1</v>
      </c>
      <c r="H12" s="45" t="s">
        <v>64</v>
      </c>
      <c r="I12" s="44" t="s">
        <v>9</v>
      </c>
      <c r="J12" s="44" t="s">
        <v>8</v>
      </c>
      <c r="K12" s="44" t="s">
        <v>134</v>
      </c>
      <c r="L12" s="46" t="s">
        <v>1</v>
      </c>
    </row>
    <row r="13" spans="2:19" x14ac:dyDescent="0.45">
      <c r="B13" s="45">
        <v>1</v>
      </c>
      <c r="C13" s="43" t="e">
        <f>#REF!+#REF!</f>
        <v>#REF!</v>
      </c>
      <c r="D13" s="43" t="e">
        <f>#REF!</f>
        <v>#REF!</v>
      </c>
      <c r="E13" s="43" t="e">
        <f>#REF!+#REF!+#REF!</f>
        <v>#REF!</v>
      </c>
      <c r="F13" s="47" t="e">
        <f>SUM(C13:E13)</f>
        <v>#REF!</v>
      </c>
      <c r="H13" s="45">
        <v>1</v>
      </c>
      <c r="I13" s="43" t="e">
        <f>#REF!+#REF!</f>
        <v>#REF!</v>
      </c>
      <c r="J13" s="43" t="e">
        <f>#REF!</f>
        <v>#REF!</v>
      </c>
      <c r="K13" s="43" t="e">
        <f>#REF!+#REF!</f>
        <v>#REF!</v>
      </c>
      <c r="L13" s="47" t="e">
        <f>SUM(I13:K13)</f>
        <v>#REF!</v>
      </c>
    </row>
    <row r="14" spans="2:19" x14ac:dyDescent="0.45">
      <c r="B14" s="45">
        <v>2</v>
      </c>
      <c r="C14" s="43" t="e">
        <f>#REF!+#REF!</f>
        <v>#REF!</v>
      </c>
      <c r="D14" s="43" t="e">
        <f>#REF!</f>
        <v>#REF!</v>
      </c>
      <c r="E14" s="43" t="e">
        <f>#REF!+#REF!+#REF!</f>
        <v>#REF!</v>
      </c>
      <c r="F14" s="47" t="e">
        <f>SUM(C14:E14)</f>
        <v>#REF!</v>
      </c>
      <c r="H14" s="45">
        <v>2</v>
      </c>
      <c r="I14" s="43" t="e">
        <f>#REF!+#REF!</f>
        <v>#REF!</v>
      </c>
      <c r="J14" s="43" t="e">
        <f>#REF!</f>
        <v>#REF!</v>
      </c>
      <c r="K14" s="43" t="e">
        <f>#REF!+#REF!</f>
        <v>#REF!</v>
      </c>
      <c r="L14" s="47" t="e">
        <f>SUM(I14:K14)</f>
        <v>#REF!</v>
      </c>
    </row>
    <row r="15" spans="2:19" x14ac:dyDescent="0.45">
      <c r="B15" s="45">
        <v>3</v>
      </c>
      <c r="C15" s="43" t="e">
        <f>#REF!+#REF!</f>
        <v>#REF!</v>
      </c>
      <c r="D15" s="43" t="e">
        <f>#REF!</f>
        <v>#REF!</v>
      </c>
      <c r="E15" s="43" t="e">
        <f>#REF!+#REF!+#REF!</f>
        <v>#REF!</v>
      </c>
      <c r="F15" s="47" t="e">
        <f>SUM(C15:E15)</f>
        <v>#REF!</v>
      </c>
      <c r="H15" s="45">
        <v>3</v>
      </c>
      <c r="I15" s="43" t="e">
        <f>#REF!+#REF!</f>
        <v>#REF!</v>
      </c>
      <c r="J15" s="43" t="e">
        <f>#REF!</f>
        <v>#REF!</v>
      </c>
      <c r="K15" s="43" t="e">
        <f>#REF!+#REF!</f>
        <v>#REF!</v>
      </c>
      <c r="L15" s="47" t="e">
        <f>SUM(I15:K15)</f>
        <v>#REF!</v>
      </c>
    </row>
    <row r="16" spans="2:19" x14ac:dyDescent="0.45">
      <c r="B16" s="45">
        <v>4</v>
      </c>
      <c r="C16" s="43" t="e">
        <f>#REF!+#REF!</f>
        <v>#REF!</v>
      </c>
      <c r="D16" s="43" t="e">
        <f>#REF!</f>
        <v>#REF!</v>
      </c>
      <c r="E16" s="43" t="e">
        <f>#REF!+#REF!+#REF!</f>
        <v>#REF!</v>
      </c>
      <c r="F16" s="47" t="e">
        <f>SUM(C16:E16)</f>
        <v>#REF!</v>
      </c>
      <c r="H16" s="45">
        <v>4</v>
      </c>
      <c r="I16" s="43" t="e">
        <f>#REF!+#REF!</f>
        <v>#REF!</v>
      </c>
      <c r="J16" s="43" t="e">
        <f>#REF!</f>
        <v>#REF!</v>
      </c>
      <c r="K16" s="43" t="e">
        <f>#REF!+#REF!</f>
        <v>#REF!</v>
      </c>
      <c r="L16" s="47" t="e">
        <f>SUM(I16:K16)</f>
        <v>#REF!</v>
      </c>
    </row>
    <row r="17" spans="2:12" ht="14.65" thickBot="1" x14ac:dyDescent="0.5">
      <c r="B17" s="48" t="s">
        <v>1</v>
      </c>
      <c r="C17" s="42" t="e">
        <f>SUM(C13:C16)</f>
        <v>#REF!</v>
      </c>
      <c r="D17" s="42" t="e">
        <f>SUM(D13:D16)</f>
        <v>#REF!</v>
      </c>
      <c r="E17" s="42" t="e">
        <f>SUM(E13:E16)</f>
        <v>#REF!</v>
      </c>
      <c r="F17" s="49" t="e">
        <f>SUM(F13:F16)</f>
        <v>#REF!</v>
      </c>
      <c r="H17" s="48" t="s">
        <v>1</v>
      </c>
      <c r="I17" s="42" t="e">
        <f>SUM(I13:I16)</f>
        <v>#REF!</v>
      </c>
      <c r="J17" s="42" t="e">
        <f t="shared" ref="J17:K17" si="2">SUM(J13:J16)</f>
        <v>#REF!</v>
      </c>
      <c r="K17" s="42" t="e">
        <f t="shared" si="2"/>
        <v>#REF!</v>
      </c>
      <c r="L17" s="49" t="e">
        <f>SUM(L13:L16)</f>
        <v>#REF!</v>
      </c>
    </row>
    <row r="18" spans="2:12" x14ac:dyDescent="0.45">
      <c r="B18" s="448" t="s">
        <v>70</v>
      </c>
      <c r="C18" s="449"/>
      <c r="D18" s="449"/>
      <c r="E18" s="449"/>
      <c r="F18" s="450"/>
      <c r="H18" s="448" t="s">
        <v>70</v>
      </c>
      <c r="I18" s="449"/>
      <c r="J18" s="449"/>
      <c r="K18" s="449"/>
      <c r="L18" s="450"/>
    </row>
    <row r="19" spans="2:12" x14ac:dyDescent="0.45">
      <c r="B19" s="45" t="s">
        <v>64</v>
      </c>
      <c r="C19" s="44" t="s">
        <v>9</v>
      </c>
      <c r="D19" s="44" t="s">
        <v>8</v>
      </c>
      <c r="E19" s="44" t="s">
        <v>87</v>
      </c>
      <c r="F19" s="46" t="s">
        <v>1</v>
      </c>
      <c r="H19" s="45" t="s">
        <v>64</v>
      </c>
      <c r="I19" s="44" t="s">
        <v>9</v>
      </c>
      <c r="J19" s="44" t="s">
        <v>8</v>
      </c>
      <c r="K19" s="44" t="s">
        <v>134</v>
      </c>
      <c r="L19" s="46" t="s">
        <v>1</v>
      </c>
    </row>
    <row r="20" spans="2:12" x14ac:dyDescent="0.45">
      <c r="B20" s="45">
        <v>1</v>
      </c>
      <c r="C20" s="79"/>
      <c r="D20" s="43" t="e">
        <f>#REF!</f>
        <v>#REF!</v>
      </c>
      <c r="E20" s="43" t="e">
        <f>#REF!+#REF!+#REF!</f>
        <v>#REF!</v>
      </c>
      <c r="F20" s="47" t="e">
        <f>SUM(C20:E20)</f>
        <v>#REF!</v>
      </c>
      <c r="H20" s="45">
        <v>1</v>
      </c>
      <c r="I20" s="79"/>
      <c r="J20" s="43" t="e">
        <f>#REF!</f>
        <v>#REF!</v>
      </c>
      <c r="K20" s="43" t="e">
        <f>#REF!+#REF!</f>
        <v>#REF!</v>
      </c>
      <c r="L20" s="47" t="e">
        <f>SUM(I20:K20)</f>
        <v>#REF!</v>
      </c>
    </row>
    <row r="21" spans="2:12" x14ac:dyDescent="0.45">
      <c r="B21" s="45">
        <v>2</v>
      </c>
      <c r="C21" s="79"/>
      <c r="D21" s="43" t="e">
        <f>#REF!</f>
        <v>#REF!</v>
      </c>
      <c r="E21" s="43" t="e">
        <f>#REF!+#REF!+#REF!</f>
        <v>#REF!</v>
      </c>
      <c r="F21" s="47" t="e">
        <f t="shared" ref="F21:F23" si="3">SUM(C21:E21)</f>
        <v>#REF!</v>
      </c>
      <c r="H21" s="45">
        <v>2</v>
      </c>
      <c r="I21" s="79"/>
      <c r="J21" s="43" t="e">
        <f>#REF!</f>
        <v>#REF!</v>
      </c>
      <c r="K21" s="43" t="e">
        <f>#REF!+#REF!</f>
        <v>#REF!</v>
      </c>
      <c r="L21" s="47" t="e">
        <f>SUM(I21:K21)</f>
        <v>#REF!</v>
      </c>
    </row>
    <row r="22" spans="2:12" x14ac:dyDescent="0.45">
      <c r="B22" s="45">
        <v>3</v>
      </c>
      <c r="C22" s="79"/>
      <c r="D22" s="43" t="e">
        <f>#REF!</f>
        <v>#REF!</v>
      </c>
      <c r="E22" s="43" t="e">
        <f>#REF!+#REF!+#REF!</f>
        <v>#REF!</v>
      </c>
      <c r="F22" s="47" t="e">
        <f t="shared" si="3"/>
        <v>#REF!</v>
      </c>
      <c r="H22" s="45">
        <v>3</v>
      </c>
      <c r="I22" s="79"/>
      <c r="J22" s="43" t="e">
        <f>#REF!</f>
        <v>#REF!</v>
      </c>
      <c r="K22" s="43" t="e">
        <f>#REF!+#REF!</f>
        <v>#REF!</v>
      </c>
      <c r="L22" s="47" t="e">
        <f>SUM(I22:K22)</f>
        <v>#REF!</v>
      </c>
    </row>
    <row r="23" spans="2:12" x14ac:dyDescent="0.45">
      <c r="B23" s="45">
        <v>4</v>
      </c>
      <c r="C23" s="80"/>
      <c r="D23" s="43" t="e">
        <f>#REF!</f>
        <v>#REF!</v>
      </c>
      <c r="E23" s="43" t="e">
        <f>#REF!+#REF!+#REF!</f>
        <v>#REF!</v>
      </c>
      <c r="F23" s="47" t="e">
        <f t="shared" si="3"/>
        <v>#REF!</v>
      </c>
      <c r="H23" s="45">
        <v>4</v>
      </c>
      <c r="I23" s="80"/>
      <c r="J23" s="43" t="e">
        <f>#REF!</f>
        <v>#REF!</v>
      </c>
      <c r="K23" s="43" t="e">
        <f>#REF!+#REF!</f>
        <v>#REF!</v>
      </c>
      <c r="L23" s="47" t="e">
        <f>SUM(I23:K23)</f>
        <v>#REF!</v>
      </c>
    </row>
    <row r="24" spans="2:12" ht="14.65" thickBot="1" x14ac:dyDescent="0.5">
      <c r="B24" s="48" t="s">
        <v>1</v>
      </c>
      <c r="C24" s="42">
        <v>0</v>
      </c>
      <c r="D24" s="42" t="e">
        <f>SUM(D20:D23)</f>
        <v>#REF!</v>
      </c>
      <c r="E24" s="42" t="e">
        <f>SUM(E20:E23)</f>
        <v>#REF!</v>
      </c>
      <c r="F24" s="49" t="e">
        <f>SUM(F20:F23)</f>
        <v>#REF!</v>
      </c>
      <c r="H24" s="48" t="s">
        <v>1</v>
      </c>
      <c r="I24" s="42">
        <v>0</v>
      </c>
      <c r="J24" s="42" t="e">
        <f>SUM(J20:J23)</f>
        <v>#REF!</v>
      </c>
      <c r="K24" s="42" t="e">
        <f>SUM(K20:K23)</f>
        <v>#REF!</v>
      </c>
      <c r="L24" s="49" t="e">
        <f>SUM(L20:L23)</f>
        <v>#REF!</v>
      </c>
    </row>
    <row r="25" spans="2:12" ht="15.75" customHeight="1" x14ac:dyDescent="0.45">
      <c r="B25" s="448" t="s">
        <v>14</v>
      </c>
      <c r="C25" s="449"/>
      <c r="D25" s="449"/>
      <c r="E25" s="449"/>
      <c r="F25" s="450"/>
      <c r="H25" s="448" t="s">
        <v>14</v>
      </c>
      <c r="I25" s="449"/>
      <c r="J25" s="449"/>
      <c r="K25" s="449"/>
      <c r="L25" s="450"/>
    </row>
    <row r="26" spans="2:12" x14ac:dyDescent="0.45">
      <c r="B26" s="45" t="s">
        <v>64</v>
      </c>
      <c r="C26" s="44" t="s">
        <v>9</v>
      </c>
      <c r="D26" s="44" t="s">
        <v>8</v>
      </c>
      <c r="E26" s="44" t="s">
        <v>87</v>
      </c>
      <c r="F26" s="46" t="s">
        <v>1</v>
      </c>
      <c r="H26" s="45" t="s">
        <v>64</v>
      </c>
      <c r="I26" s="44" t="s">
        <v>9</v>
      </c>
      <c r="J26" s="44" t="s">
        <v>8</v>
      </c>
      <c r="K26" s="44" t="s">
        <v>134</v>
      </c>
      <c r="L26" s="46" t="s">
        <v>1</v>
      </c>
    </row>
    <row r="27" spans="2:12" x14ac:dyDescent="0.45">
      <c r="B27" s="45">
        <v>1</v>
      </c>
      <c r="C27" s="79"/>
      <c r="D27" s="79"/>
      <c r="E27" s="79"/>
      <c r="F27" s="47">
        <v>0</v>
      </c>
      <c r="H27" s="45">
        <v>1</v>
      </c>
      <c r="I27" s="43" t="e">
        <f>#REF!+#REF!</f>
        <v>#REF!</v>
      </c>
      <c r="J27" s="43" t="e">
        <f>#REF!</f>
        <v>#REF!</v>
      </c>
      <c r="K27" s="43" t="e">
        <f>#REF!+#REF!</f>
        <v>#REF!</v>
      </c>
      <c r="L27" s="47" t="e">
        <f>SUM(I27:K27)</f>
        <v>#REF!</v>
      </c>
    </row>
    <row r="28" spans="2:12" x14ac:dyDescent="0.45">
      <c r="B28" s="45">
        <v>2</v>
      </c>
      <c r="C28" s="79"/>
      <c r="D28" s="79"/>
      <c r="E28" s="79"/>
      <c r="F28" s="47">
        <v>0</v>
      </c>
      <c r="H28" s="45">
        <v>2</v>
      </c>
      <c r="I28" s="43" t="e">
        <f>#REF!+#REF!</f>
        <v>#REF!</v>
      </c>
      <c r="J28" s="43" t="e">
        <f>#REF!</f>
        <v>#REF!</v>
      </c>
      <c r="K28" s="43" t="e">
        <f>#REF!+#REF!</f>
        <v>#REF!</v>
      </c>
      <c r="L28" s="47" t="e">
        <f>SUM(I28:K28)</f>
        <v>#REF!</v>
      </c>
    </row>
    <row r="29" spans="2:12" x14ac:dyDescent="0.45">
      <c r="B29" s="45">
        <v>3</v>
      </c>
      <c r="C29" s="79"/>
      <c r="D29" s="79"/>
      <c r="E29" s="79"/>
      <c r="F29" s="47">
        <v>0</v>
      </c>
      <c r="H29" s="45">
        <v>3</v>
      </c>
      <c r="I29" s="43" t="e">
        <f>#REF!+#REF!</f>
        <v>#REF!</v>
      </c>
      <c r="J29" s="43" t="e">
        <f>#REF!</f>
        <v>#REF!</v>
      </c>
      <c r="K29" s="43" t="e">
        <f>#REF!+#REF!</f>
        <v>#REF!</v>
      </c>
      <c r="L29" s="47" t="e">
        <f>SUM(I29:K29)</f>
        <v>#REF!</v>
      </c>
    </row>
    <row r="30" spans="2:12" x14ac:dyDescent="0.45">
      <c r="B30" s="45">
        <v>4</v>
      </c>
      <c r="C30" s="80"/>
      <c r="D30" s="80"/>
      <c r="E30" s="80"/>
      <c r="F30" s="47">
        <v>0</v>
      </c>
      <c r="H30" s="45">
        <v>4</v>
      </c>
      <c r="I30" s="43" t="e">
        <f>#REF!+#REF!</f>
        <v>#REF!</v>
      </c>
      <c r="J30" s="43" t="e">
        <f>#REF!</f>
        <v>#REF!</v>
      </c>
      <c r="K30" s="43" t="e">
        <f>#REF!+#REF!</f>
        <v>#REF!</v>
      </c>
      <c r="L30" s="47" t="e">
        <f>SUM(I30:K30)</f>
        <v>#REF!</v>
      </c>
    </row>
    <row r="31" spans="2:12" ht="14.65" thickBot="1" x14ac:dyDescent="0.5">
      <c r="B31" s="48" t="s">
        <v>1</v>
      </c>
      <c r="C31" s="42">
        <v>0</v>
      </c>
      <c r="D31" s="42">
        <v>0</v>
      </c>
      <c r="E31" s="42">
        <v>0</v>
      </c>
      <c r="F31" s="49">
        <f>SUM(F27:F30)</f>
        <v>0</v>
      </c>
      <c r="H31" s="48" t="s">
        <v>1</v>
      </c>
      <c r="I31" s="42" t="e">
        <f>SUM(I27:I30)</f>
        <v>#REF!</v>
      </c>
      <c r="J31" s="42" t="e">
        <f>SUM(J27:J30)</f>
        <v>#REF!</v>
      </c>
      <c r="K31" s="42" t="e">
        <f>SUM(K27:K30)</f>
        <v>#REF!</v>
      </c>
      <c r="L31" s="49" t="e">
        <f>SUM(L27:L30)</f>
        <v>#REF!</v>
      </c>
    </row>
    <row r="32" spans="2:12" ht="15.75" customHeight="1" x14ac:dyDescent="0.45">
      <c r="B32" s="448" t="s">
        <v>135</v>
      </c>
      <c r="C32" s="449"/>
      <c r="D32" s="449"/>
      <c r="E32" s="449"/>
      <c r="F32" s="450"/>
      <c r="H32" s="448" t="s">
        <v>135</v>
      </c>
      <c r="I32" s="449"/>
      <c r="J32" s="449"/>
      <c r="K32" s="449"/>
      <c r="L32" s="450"/>
    </row>
    <row r="33" spans="2:12" ht="15.75" customHeight="1" x14ac:dyDescent="0.45">
      <c r="B33" s="45" t="s">
        <v>64</v>
      </c>
      <c r="C33" s="44" t="s">
        <v>9</v>
      </c>
      <c r="D33" s="44" t="s">
        <v>8</v>
      </c>
      <c r="E33" s="44" t="s">
        <v>87</v>
      </c>
      <c r="F33" s="46" t="s">
        <v>1</v>
      </c>
      <c r="H33" s="45" t="s">
        <v>64</v>
      </c>
      <c r="I33" s="44" t="s">
        <v>9</v>
      </c>
      <c r="J33" s="44" t="s">
        <v>8</v>
      </c>
      <c r="K33" s="44" t="s">
        <v>134</v>
      </c>
      <c r="L33" s="46" t="s">
        <v>1</v>
      </c>
    </row>
    <row r="34" spans="2:12" ht="15.75" customHeight="1" x14ac:dyDescent="0.45">
      <c r="B34" s="45">
        <v>1</v>
      </c>
      <c r="C34" s="81" t="e">
        <f>#REF!</f>
        <v>#REF!</v>
      </c>
      <c r="D34" s="79"/>
      <c r="E34" s="79"/>
      <c r="F34" s="47" t="e">
        <f>SUM(C34:E34)</f>
        <v>#REF!</v>
      </c>
      <c r="H34" s="45">
        <v>1</v>
      </c>
      <c r="I34" s="43" t="e">
        <f>#REF!</f>
        <v>#REF!</v>
      </c>
      <c r="J34" s="79"/>
      <c r="K34" s="79"/>
      <c r="L34" s="47" t="e">
        <f>SUM(I34:K34)</f>
        <v>#REF!</v>
      </c>
    </row>
    <row r="35" spans="2:12" ht="15.75" customHeight="1" x14ac:dyDescent="0.45">
      <c r="B35" s="45">
        <v>2</v>
      </c>
      <c r="C35" s="81" t="e">
        <f>#REF!</f>
        <v>#REF!</v>
      </c>
      <c r="D35" s="79"/>
      <c r="E35" s="79"/>
      <c r="F35" s="47" t="e">
        <f t="shared" ref="F35:F37" si="4">SUM(C35:E35)</f>
        <v>#REF!</v>
      </c>
      <c r="H35" s="45">
        <v>2</v>
      </c>
      <c r="I35" s="43" t="e">
        <f>#REF!</f>
        <v>#REF!</v>
      </c>
      <c r="J35" s="79"/>
      <c r="K35" s="79"/>
      <c r="L35" s="47" t="e">
        <f>SUM(I35:K35)</f>
        <v>#REF!</v>
      </c>
    </row>
    <row r="36" spans="2:12" ht="15.75" customHeight="1" x14ac:dyDescent="0.45">
      <c r="B36" s="45">
        <v>3</v>
      </c>
      <c r="C36" s="81" t="e">
        <f>#REF!</f>
        <v>#REF!</v>
      </c>
      <c r="D36" s="79"/>
      <c r="E36" s="79"/>
      <c r="F36" s="47" t="e">
        <f t="shared" si="4"/>
        <v>#REF!</v>
      </c>
      <c r="H36" s="45">
        <v>3</v>
      </c>
      <c r="I36" s="43" t="e">
        <f>#REF!</f>
        <v>#REF!</v>
      </c>
      <c r="J36" s="79"/>
      <c r="K36" s="79"/>
      <c r="L36" s="47" t="e">
        <f>SUM(I36:K36)</f>
        <v>#REF!</v>
      </c>
    </row>
    <row r="37" spans="2:12" ht="15.75" customHeight="1" x14ac:dyDescent="0.45">
      <c r="B37" s="45">
        <v>4</v>
      </c>
      <c r="C37" s="82" t="e">
        <f>#REF!</f>
        <v>#REF!</v>
      </c>
      <c r="D37" s="80"/>
      <c r="E37" s="80"/>
      <c r="F37" s="47" t="e">
        <f t="shared" si="4"/>
        <v>#REF!</v>
      </c>
      <c r="H37" s="45">
        <v>4</v>
      </c>
      <c r="I37" s="43" t="e">
        <f>#REF!</f>
        <v>#REF!</v>
      </c>
      <c r="J37" s="80"/>
      <c r="K37" s="80"/>
      <c r="L37" s="47" t="e">
        <f>SUM(I37:K37)</f>
        <v>#REF!</v>
      </c>
    </row>
    <row r="38" spans="2:12" ht="14.65" thickBot="1" x14ac:dyDescent="0.5">
      <c r="B38" s="48" t="s">
        <v>1</v>
      </c>
      <c r="C38" s="42" t="e">
        <f>SUM(C34:C37)</f>
        <v>#REF!</v>
      </c>
      <c r="D38" s="42">
        <v>0</v>
      </c>
      <c r="E38" s="42">
        <v>0</v>
      </c>
      <c r="F38" s="49" t="e">
        <f>SUM(F34:F37)</f>
        <v>#REF!</v>
      </c>
      <c r="H38" s="48" t="s">
        <v>1</v>
      </c>
      <c r="I38" s="42" t="e">
        <f>SUM(I34:I37)</f>
        <v>#REF!</v>
      </c>
      <c r="J38" s="42">
        <v>0</v>
      </c>
      <c r="K38" s="42">
        <v>0</v>
      </c>
      <c r="L38" s="49" t="e">
        <f>SUM(L34:L37)</f>
        <v>#REF!</v>
      </c>
    </row>
    <row r="39" spans="2:12" ht="5.25" customHeight="1" thickBot="1" x14ac:dyDescent="0.5">
      <c r="B39" s="50"/>
      <c r="C39" s="51"/>
      <c r="D39" s="51"/>
      <c r="E39" s="51"/>
      <c r="F39" s="51"/>
      <c r="H39" s="50"/>
      <c r="I39" s="51"/>
      <c r="J39" s="51"/>
      <c r="K39" s="51"/>
      <c r="L39" s="51"/>
    </row>
    <row r="40" spans="2:12" ht="15" customHeight="1" thickBot="1" x14ac:dyDescent="0.5">
      <c r="B40" s="83" t="s">
        <v>88</v>
      </c>
      <c r="C40" s="84" t="e">
        <f>C10+C17+C24+C31+C38</f>
        <v>#REF!</v>
      </c>
      <c r="D40" s="84" t="e">
        <f>D10+D17+D24+D31+D38</f>
        <v>#REF!</v>
      </c>
      <c r="E40" s="84" t="e">
        <f>E10+E17+E24+E31+E38</f>
        <v>#REF!</v>
      </c>
      <c r="F40" s="85" t="e">
        <f>F10+F17+F24+F31+F38</f>
        <v>#REF!</v>
      </c>
      <c r="G40" s="86"/>
      <c r="H40" s="83" t="s">
        <v>88</v>
      </c>
      <c r="I40" s="84" t="e">
        <f>I10+I17+I24+I31+I38</f>
        <v>#REF!</v>
      </c>
      <c r="J40" s="84" t="e">
        <f>J10+J17+J24+J31+J38</f>
        <v>#REF!</v>
      </c>
      <c r="K40" s="84" t="e">
        <f>K10+K17+K24+K31+K38</f>
        <v>#REF!</v>
      </c>
      <c r="L40" s="85" t="e">
        <f>L10+L17+L24+L31+L38</f>
        <v>#REF!</v>
      </c>
    </row>
    <row r="41" spans="2:12" x14ac:dyDescent="0.35">
      <c r="B41" s="53"/>
      <c r="C41" s="53"/>
      <c r="D41" s="53"/>
      <c r="E41" s="53"/>
      <c r="F41" s="53"/>
      <c r="G41" s="53"/>
      <c r="H41" s="58"/>
      <c r="I41" s="58"/>
      <c r="J41" s="58"/>
      <c r="K41" s="58"/>
      <c r="L41" s="58"/>
    </row>
    <row r="42" spans="2:12" ht="18" x14ac:dyDescent="0.55000000000000004">
      <c r="B42" s="87" t="s">
        <v>150</v>
      </c>
      <c r="C42"/>
      <c r="D42"/>
      <c r="E42"/>
      <c r="F42"/>
    </row>
    <row r="43" spans="2:12" x14ac:dyDescent="0.45">
      <c r="B43" s="79"/>
      <c r="C43" s="88" t="s">
        <v>55</v>
      </c>
      <c r="D43" s="88" t="s">
        <v>54</v>
      </c>
      <c r="E43" s="88" t="s">
        <v>53</v>
      </c>
      <c r="F43" s="88" t="s">
        <v>52</v>
      </c>
    </row>
    <row r="44" spans="2:12" x14ac:dyDescent="0.45">
      <c r="B44" s="89" t="s">
        <v>151</v>
      </c>
      <c r="C44" s="91" t="e">
        <f>#REF!</f>
        <v>#REF!</v>
      </c>
      <c r="D44" s="91" t="e">
        <f>#REF!</f>
        <v>#REF!</v>
      </c>
      <c r="E44" s="91" t="e">
        <f>#REF!</f>
        <v>#REF!</v>
      </c>
      <c r="F44" s="91" t="e">
        <f>#REF!</f>
        <v>#REF!</v>
      </c>
    </row>
    <row r="45" spans="2:12" x14ac:dyDescent="0.45">
      <c r="B45" s="89" t="s">
        <v>152</v>
      </c>
      <c r="C45" s="91" t="e">
        <f>#REF!</f>
        <v>#REF!</v>
      </c>
      <c r="D45" s="91" t="e">
        <f>#REF!</f>
        <v>#REF!</v>
      </c>
      <c r="E45" s="91" t="e">
        <f>#REF!</f>
        <v>#REF!</v>
      </c>
      <c r="F45" s="91" t="e">
        <f>#REF!</f>
        <v>#REF!</v>
      </c>
    </row>
    <row r="46" spans="2:12" x14ac:dyDescent="0.45">
      <c r="B46" s="89" t="s">
        <v>153</v>
      </c>
      <c r="C46" s="91" t="e">
        <f>#REF!</f>
        <v>#REF!</v>
      </c>
      <c r="D46" s="91" t="e">
        <f>#REF!</f>
        <v>#REF!</v>
      </c>
      <c r="E46" s="91" t="e">
        <f>#REF!</f>
        <v>#REF!</v>
      </c>
      <c r="F46" s="91" t="e">
        <f>#REF!</f>
        <v>#REF!</v>
      </c>
    </row>
    <row r="47" spans="2:12" x14ac:dyDescent="0.45">
      <c r="B47" s="89" t="s">
        <v>161</v>
      </c>
      <c r="C47" s="91" t="e">
        <f>#REF!</f>
        <v>#REF!</v>
      </c>
      <c r="D47" s="91" t="e">
        <f>#REF!</f>
        <v>#REF!</v>
      </c>
      <c r="E47" s="91" t="e">
        <f>#REF!</f>
        <v>#REF!</v>
      </c>
      <c r="F47" s="91" t="e">
        <f>#REF!</f>
        <v>#REF!</v>
      </c>
    </row>
    <row r="48" spans="2:12" x14ac:dyDescent="0.45">
      <c r="B48" s="89" t="s">
        <v>154</v>
      </c>
      <c r="C48" s="91" t="e">
        <f>#REF!</f>
        <v>#REF!</v>
      </c>
      <c r="D48" s="91" t="e">
        <f>#REF!</f>
        <v>#REF!</v>
      </c>
      <c r="E48" s="91" t="e">
        <f>#REF!</f>
        <v>#REF!</v>
      </c>
      <c r="F48" s="91" t="e">
        <f>#REF!</f>
        <v>#REF!</v>
      </c>
    </row>
    <row r="49" spans="2:6" x14ac:dyDescent="0.45">
      <c r="B49" s="89" t="s">
        <v>155</v>
      </c>
      <c r="C49" s="91" t="e">
        <f>#REF!</f>
        <v>#REF!</v>
      </c>
      <c r="D49" s="91" t="e">
        <f>#REF!</f>
        <v>#REF!</v>
      </c>
      <c r="E49" s="91" t="e">
        <f>#REF!</f>
        <v>#REF!</v>
      </c>
      <c r="F49" s="91" t="e">
        <f>#REF!</f>
        <v>#REF!</v>
      </c>
    </row>
    <row r="50" spans="2:6" x14ac:dyDescent="0.45">
      <c r="B50" s="89" t="s">
        <v>156</v>
      </c>
      <c r="C50" s="91" t="e">
        <f>#REF!</f>
        <v>#REF!</v>
      </c>
      <c r="D50" s="91" t="e">
        <f>#REF!</f>
        <v>#REF!</v>
      </c>
      <c r="E50" s="91" t="e">
        <f>#REF!</f>
        <v>#REF!</v>
      </c>
      <c r="F50" s="91" t="e">
        <f>#REF!</f>
        <v>#REF!</v>
      </c>
    </row>
    <row r="51" spans="2:6" x14ac:dyDescent="0.45">
      <c r="B51" s="89" t="s">
        <v>157</v>
      </c>
      <c r="C51" s="91" t="e">
        <f>#REF!</f>
        <v>#REF!</v>
      </c>
      <c r="D51" s="91" t="e">
        <f>#REF!</f>
        <v>#REF!</v>
      </c>
      <c r="E51" s="91" t="e">
        <f>#REF!</f>
        <v>#REF!</v>
      </c>
      <c r="F51" s="91" t="e">
        <f>#REF!</f>
        <v>#REF!</v>
      </c>
    </row>
    <row r="52" spans="2:6" x14ac:dyDescent="0.45">
      <c r="B52" s="89" t="s">
        <v>164</v>
      </c>
      <c r="C52" s="91" t="e">
        <f>#REF!</f>
        <v>#REF!</v>
      </c>
      <c r="D52" s="91" t="e">
        <f>#REF!</f>
        <v>#REF!</v>
      </c>
      <c r="E52" s="91" t="e">
        <f>#REF!</f>
        <v>#REF!</v>
      </c>
      <c r="F52" s="91" t="e">
        <f>#REF!</f>
        <v>#REF!</v>
      </c>
    </row>
    <row r="53" spans="2:6" x14ac:dyDescent="0.45">
      <c r="B53" s="89" t="s">
        <v>158</v>
      </c>
      <c r="C53" s="91" t="e">
        <f>#REF!</f>
        <v>#REF!</v>
      </c>
      <c r="D53" s="91" t="e">
        <f>#REF!</f>
        <v>#REF!</v>
      </c>
      <c r="E53" s="91" t="e">
        <f>#REF!</f>
        <v>#REF!</v>
      </c>
      <c r="F53" s="91" t="e">
        <f>#REF!</f>
        <v>#REF!</v>
      </c>
    </row>
    <row r="54" spans="2:6" x14ac:dyDescent="0.45">
      <c r="B54" s="89" t="s">
        <v>159</v>
      </c>
      <c r="C54" s="91" t="e">
        <f>#REF!</f>
        <v>#REF!</v>
      </c>
      <c r="D54" s="91" t="e">
        <f>#REF!</f>
        <v>#REF!</v>
      </c>
      <c r="E54" s="91" t="e">
        <f>#REF!</f>
        <v>#REF!</v>
      </c>
      <c r="F54" s="91" t="e">
        <f>#REF!</f>
        <v>#REF!</v>
      </c>
    </row>
  </sheetData>
  <sheetProtection algorithmName="SHA-512" hashValue="jh1Jj7OVYk4lTykDoUaDoeKrmzU5bZNRPX9MZPBAiqq5HX1yJ1j96UQ6RbX/Mczm1ncmD8cH8G1kaaFTt4Q6MQ==" saltValue="L0eaLk8SA6dh2JUjHUFMvg==" spinCount="100000" sheet="1" objects="1" scenarios="1"/>
  <mergeCells count="13">
    <mergeCell ref="H18:L18"/>
    <mergeCell ref="H25:L25"/>
    <mergeCell ref="B18:F18"/>
    <mergeCell ref="B25:F25"/>
    <mergeCell ref="B32:F32"/>
    <mergeCell ref="H32:L32"/>
    <mergeCell ref="B1:L1"/>
    <mergeCell ref="B3:F3"/>
    <mergeCell ref="H3:L3"/>
    <mergeCell ref="H4:L4"/>
    <mergeCell ref="H11:L11"/>
    <mergeCell ref="B4:F4"/>
    <mergeCell ref="B11:F11"/>
  </mergeCells>
  <pageMargins left="0.4" right="0.4" top="0.75" bottom="0.5" header="0.55000000000000004" footer="0.3"/>
  <pageSetup scale="89" fitToHeight="0" orientation="landscape" r:id="rId1"/>
  <headerFooter differentFirst="1">
    <oddHeader>&amp;CIn-Home Supportive Services PA/NPC
Funding Source Totals</oddHeader>
    <firstHeader>&amp;CIn-Home Supportive Services PA/NPC
Funding Source Totals</firstHeader>
    <firstFooter xml:space="preserve">&amp;R*County benefit costs do not include costs entered into Cell G40 (County Only Total) of the SOC 448.         </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B1:Q39"/>
  <sheetViews>
    <sheetView workbookViewId="0">
      <selection activeCell="G16" sqref="G16"/>
    </sheetView>
  </sheetViews>
  <sheetFormatPr defaultRowHeight="14.25" x14ac:dyDescent="0.45"/>
  <cols>
    <col min="2" max="2" width="7.86328125" customWidth="1"/>
    <col min="3" max="3" width="10.73046875" customWidth="1"/>
    <col min="4" max="4" width="1.265625" customWidth="1"/>
    <col min="5" max="5" width="3.265625" customWidth="1"/>
    <col min="6" max="6" width="10.73046875" customWidth="1"/>
    <col min="7" max="7" width="1.265625" customWidth="1"/>
    <col min="8" max="8" width="3.265625" customWidth="1"/>
    <col min="9" max="9" width="10.73046875" customWidth="1"/>
    <col min="10" max="10" width="1.265625" customWidth="1"/>
    <col min="11" max="11" width="3.265625" customWidth="1"/>
    <col min="12" max="12" width="10.73046875" customWidth="1"/>
    <col min="13" max="13" width="1.265625" customWidth="1"/>
    <col min="14" max="14" width="3.265625" customWidth="1"/>
    <col min="15" max="15" width="17.1328125" customWidth="1"/>
    <col min="16" max="16" width="1.265625" customWidth="1"/>
    <col min="17" max="17" width="3.265625" customWidth="1"/>
  </cols>
  <sheetData>
    <row r="1" spans="2:17" ht="15.75" x14ac:dyDescent="0.45">
      <c r="B1" s="343" t="s">
        <v>162</v>
      </c>
      <c r="C1" s="343"/>
      <c r="D1" s="343"/>
      <c r="E1" s="343"/>
      <c r="F1" s="343"/>
      <c r="G1" s="343"/>
      <c r="H1" s="343"/>
      <c r="I1" s="343"/>
      <c r="J1" s="343"/>
      <c r="K1" s="343"/>
      <c r="L1" s="343"/>
      <c r="M1" s="343"/>
      <c r="N1" s="343"/>
      <c r="O1" s="343"/>
      <c r="P1" s="343"/>
      <c r="Q1" s="343"/>
    </row>
    <row r="2" spans="2:17" ht="15.75" x14ac:dyDescent="0.45">
      <c r="B2" s="343" t="s">
        <v>125</v>
      </c>
      <c r="C2" s="343"/>
      <c r="D2" s="343"/>
      <c r="E2" s="343"/>
      <c r="F2" s="343"/>
      <c r="G2" s="343"/>
      <c r="H2" s="343"/>
      <c r="I2" s="343"/>
      <c r="J2" s="343"/>
      <c r="K2" s="343"/>
      <c r="L2" s="343"/>
      <c r="M2" s="343"/>
      <c r="N2" s="343"/>
      <c r="O2" s="343"/>
      <c r="P2" s="343"/>
      <c r="Q2" s="343"/>
    </row>
    <row r="3" spans="2:17" x14ac:dyDescent="0.45">
      <c r="B3" s="7"/>
      <c r="C3" s="7"/>
      <c r="D3" s="7"/>
      <c r="E3" s="7"/>
      <c r="F3" s="7"/>
      <c r="G3" s="7"/>
    </row>
    <row r="4" spans="2:17" x14ac:dyDescent="0.45">
      <c r="B4" s="8" t="s">
        <v>73</v>
      </c>
      <c r="C4" s="7" t="s">
        <v>287</v>
      </c>
      <c r="D4" s="7"/>
      <c r="G4" s="9"/>
      <c r="H4" s="59"/>
      <c r="I4" s="59"/>
      <c r="J4" s="59"/>
      <c r="L4" s="8" t="s">
        <v>58</v>
      </c>
      <c r="M4" s="360"/>
      <c r="N4" s="360"/>
      <c r="O4" s="360"/>
      <c r="P4" s="360"/>
      <c r="Q4" s="360"/>
    </row>
    <row r="5" spans="2:17" x14ac:dyDescent="0.45">
      <c r="C5" s="60"/>
      <c r="D5" s="60"/>
      <c r="E5" s="60"/>
      <c r="I5" s="60"/>
      <c r="J5" s="60"/>
      <c r="K5" s="60"/>
      <c r="L5" s="60"/>
      <c r="M5" s="60"/>
      <c r="N5" s="60"/>
      <c r="O5" s="60"/>
      <c r="P5" s="60"/>
      <c r="Q5" s="60"/>
    </row>
    <row r="6" spans="2:17" s="7" customFormat="1" ht="18.75" customHeight="1" x14ac:dyDescent="0.45">
      <c r="B6" s="347" t="s">
        <v>55</v>
      </c>
      <c r="C6" s="348"/>
      <c r="D6" s="348"/>
      <c r="E6" s="348"/>
      <c r="F6" s="348"/>
      <c r="G6" s="348"/>
      <c r="H6" s="348"/>
      <c r="I6" s="348"/>
      <c r="J6" s="348"/>
      <c r="K6" s="348"/>
      <c r="L6" s="348"/>
      <c r="M6" s="348"/>
      <c r="N6" s="348"/>
      <c r="O6" s="349"/>
      <c r="Q6" s="122"/>
    </row>
    <row r="7" spans="2:17" x14ac:dyDescent="0.45">
      <c r="B7" s="79"/>
      <c r="C7" s="354" t="s">
        <v>6</v>
      </c>
      <c r="D7" s="355"/>
      <c r="E7" s="356"/>
      <c r="F7" s="355" t="s">
        <v>5</v>
      </c>
      <c r="G7" s="355"/>
      <c r="H7" s="355"/>
      <c r="I7" s="357" t="s">
        <v>70</v>
      </c>
      <c r="J7" s="355"/>
      <c r="K7" s="356"/>
      <c r="L7" s="358" t="s">
        <v>14</v>
      </c>
      <c r="M7" s="359"/>
      <c r="N7" s="359"/>
      <c r="O7" s="345" t="s">
        <v>56</v>
      </c>
    </row>
    <row r="8" spans="2:17" x14ac:dyDescent="0.45">
      <c r="B8" s="67" t="s">
        <v>51</v>
      </c>
      <c r="C8" s="67" t="s">
        <v>50</v>
      </c>
      <c r="D8" s="69"/>
      <c r="E8" s="70" t="s">
        <v>49</v>
      </c>
      <c r="F8" s="69" t="s">
        <v>50</v>
      </c>
      <c r="G8" s="69"/>
      <c r="H8" s="70" t="s">
        <v>49</v>
      </c>
      <c r="I8" s="67" t="s">
        <v>50</v>
      </c>
      <c r="J8" s="69"/>
      <c r="K8" s="70" t="s">
        <v>49</v>
      </c>
      <c r="L8" s="67" t="s">
        <v>50</v>
      </c>
      <c r="M8" s="69"/>
      <c r="N8" s="69" t="s">
        <v>49</v>
      </c>
      <c r="O8" s="346"/>
    </row>
    <row r="9" spans="2:17" x14ac:dyDescent="0.45">
      <c r="B9" s="68">
        <v>1</v>
      </c>
      <c r="C9" s="3">
        <v>0</v>
      </c>
      <c r="D9" s="61" t="s">
        <v>48</v>
      </c>
      <c r="E9" s="4">
        <v>0</v>
      </c>
      <c r="F9" s="3">
        <v>0</v>
      </c>
      <c r="G9" s="61" t="s">
        <v>48</v>
      </c>
      <c r="H9" s="4">
        <v>0</v>
      </c>
      <c r="I9" s="3">
        <v>0</v>
      </c>
      <c r="J9" s="61" t="s">
        <v>48</v>
      </c>
      <c r="K9" s="4">
        <v>0</v>
      </c>
      <c r="L9" s="3">
        <v>0</v>
      </c>
      <c r="M9" s="61" t="s">
        <v>48</v>
      </c>
      <c r="N9" s="162">
        <v>0</v>
      </c>
      <c r="O9" s="165">
        <f>ROUND((C9+F9+I9+L9)+((E9+H9+K9+N9)/60),2)</f>
        <v>0</v>
      </c>
    </row>
    <row r="10" spans="2:17" x14ac:dyDescent="0.45">
      <c r="B10" s="68">
        <v>2</v>
      </c>
      <c r="C10" s="3">
        <v>0</v>
      </c>
      <c r="D10" s="61" t="s">
        <v>48</v>
      </c>
      <c r="E10" s="5">
        <v>0</v>
      </c>
      <c r="F10" s="3">
        <v>0</v>
      </c>
      <c r="G10" s="61" t="s">
        <v>48</v>
      </c>
      <c r="H10" s="5">
        <v>0</v>
      </c>
      <c r="I10" s="3">
        <v>0</v>
      </c>
      <c r="J10" s="61" t="s">
        <v>48</v>
      </c>
      <c r="K10" s="5">
        <v>0</v>
      </c>
      <c r="L10" s="3">
        <v>0</v>
      </c>
      <c r="M10" s="61" t="s">
        <v>48</v>
      </c>
      <c r="N10" s="163">
        <v>0</v>
      </c>
      <c r="O10" s="165">
        <f t="shared" ref="O10:O11" si="0">ROUND((C10+F10+I10+L10)+((E10+H10+K10+N10)/60),2)</f>
        <v>0</v>
      </c>
    </row>
    <row r="11" spans="2:17" x14ac:dyDescent="0.45">
      <c r="B11" s="68">
        <v>3</v>
      </c>
      <c r="C11" s="3">
        <v>0</v>
      </c>
      <c r="D11" s="61" t="s">
        <v>48</v>
      </c>
      <c r="E11" s="6">
        <v>0</v>
      </c>
      <c r="F11" s="3">
        <v>0</v>
      </c>
      <c r="G11" s="61" t="s">
        <v>48</v>
      </c>
      <c r="H11" s="6">
        <v>0</v>
      </c>
      <c r="I11" s="3">
        <v>0</v>
      </c>
      <c r="J11" s="61" t="s">
        <v>48</v>
      </c>
      <c r="K11" s="6">
        <v>0</v>
      </c>
      <c r="L11" s="3">
        <v>0</v>
      </c>
      <c r="M11" s="61" t="s">
        <v>48</v>
      </c>
      <c r="N11" s="164">
        <v>0</v>
      </c>
      <c r="O11" s="165">
        <f t="shared" si="0"/>
        <v>0</v>
      </c>
    </row>
    <row r="12" spans="2:17" x14ac:dyDescent="0.45">
      <c r="B12" s="66" t="s">
        <v>1</v>
      </c>
      <c r="C12" s="361">
        <f>ROUND((C9+C10+C11)+((E9+E10+E11)/60),2)</f>
        <v>0</v>
      </c>
      <c r="D12" s="352"/>
      <c r="E12" s="353"/>
      <c r="F12" s="351">
        <f>ROUND((F9+F10+F11)+((H9+H10+H11)/60),2)</f>
        <v>0</v>
      </c>
      <c r="G12" s="352"/>
      <c r="H12" s="353"/>
      <c r="I12" s="351">
        <f>ROUND((I9+I10+I11)+((K9+K10+K11)/60),2)</f>
        <v>0</v>
      </c>
      <c r="J12" s="352"/>
      <c r="K12" s="353"/>
      <c r="L12" s="351">
        <f>ROUND((L9+L10+L11)+((N9+N10+N11)/60),2)</f>
        <v>0</v>
      </c>
      <c r="M12" s="352"/>
      <c r="N12" s="352"/>
      <c r="O12" s="165">
        <f>ROUND((C12+F12+I12+L12)+((E12+H12+K12+N12)/60),2)</f>
        <v>0</v>
      </c>
    </row>
    <row r="13" spans="2:17" ht="8.25" customHeight="1" x14ac:dyDescent="0.45">
      <c r="B13" s="62"/>
      <c r="C13" s="350"/>
      <c r="D13" s="350"/>
      <c r="E13" s="350"/>
      <c r="F13" s="350"/>
      <c r="G13" s="350"/>
      <c r="H13" s="350"/>
      <c r="I13" s="350"/>
      <c r="J13" s="350"/>
      <c r="K13" s="350"/>
      <c r="L13" s="350"/>
      <c r="M13" s="350"/>
      <c r="N13" s="350"/>
      <c r="O13" s="362"/>
      <c r="P13" s="362"/>
      <c r="Q13" s="362"/>
    </row>
    <row r="14" spans="2:17" s="7" customFormat="1" ht="18.75" customHeight="1" x14ac:dyDescent="0.45">
      <c r="B14" s="347" t="s">
        <v>54</v>
      </c>
      <c r="C14" s="348"/>
      <c r="D14" s="348"/>
      <c r="E14" s="348"/>
      <c r="F14" s="348"/>
      <c r="G14" s="348"/>
      <c r="H14" s="348"/>
      <c r="I14" s="348"/>
      <c r="J14" s="348"/>
      <c r="K14" s="348"/>
      <c r="L14" s="348"/>
      <c r="M14" s="348"/>
      <c r="N14" s="348"/>
      <c r="O14" s="349"/>
      <c r="P14" s="122"/>
      <c r="Q14" s="122"/>
    </row>
    <row r="15" spans="2:17" x14ac:dyDescent="0.45">
      <c r="B15" s="79"/>
      <c r="C15" s="354" t="s">
        <v>6</v>
      </c>
      <c r="D15" s="355"/>
      <c r="E15" s="356"/>
      <c r="F15" s="355" t="s">
        <v>5</v>
      </c>
      <c r="G15" s="355"/>
      <c r="H15" s="355"/>
      <c r="I15" s="357" t="s">
        <v>70</v>
      </c>
      <c r="J15" s="355"/>
      <c r="K15" s="356"/>
      <c r="L15" s="358" t="s">
        <v>14</v>
      </c>
      <c r="M15" s="359"/>
      <c r="N15" s="359"/>
      <c r="O15" s="345" t="s">
        <v>56</v>
      </c>
      <c r="P15" s="123"/>
    </row>
    <row r="16" spans="2:17" x14ac:dyDescent="0.45">
      <c r="B16" s="67" t="s">
        <v>51</v>
      </c>
      <c r="C16" s="67" t="s">
        <v>50</v>
      </c>
      <c r="D16" s="69"/>
      <c r="E16" s="70" t="s">
        <v>49</v>
      </c>
      <c r="F16" s="69" t="s">
        <v>50</v>
      </c>
      <c r="G16" s="69"/>
      <c r="H16" s="70" t="s">
        <v>49</v>
      </c>
      <c r="I16" s="67" t="s">
        <v>50</v>
      </c>
      <c r="J16" s="69"/>
      <c r="K16" s="70" t="s">
        <v>49</v>
      </c>
      <c r="L16" s="67" t="s">
        <v>50</v>
      </c>
      <c r="M16" s="69"/>
      <c r="N16" s="69" t="s">
        <v>49</v>
      </c>
      <c r="O16" s="346"/>
    </row>
    <row r="17" spans="2:17" x14ac:dyDescent="0.45">
      <c r="B17" s="68">
        <v>4</v>
      </c>
      <c r="C17" s="3">
        <v>0</v>
      </c>
      <c r="D17" s="61" t="s">
        <v>48</v>
      </c>
      <c r="E17" s="4">
        <v>0</v>
      </c>
      <c r="F17" s="3">
        <v>0</v>
      </c>
      <c r="G17" s="61" t="s">
        <v>48</v>
      </c>
      <c r="H17" s="4">
        <v>0</v>
      </c>
      <c r="I17" s="3">
        <v>0</v>
      </c>
      <c r="J17" s="61" t="s">
        <v>48</v>
      </c>
      <c r="K17" s="4">
        <v>0</v>
      </c>
      <c r="L17" s="3">
        <v>0</v>
      </c>
      <c r="M17" s="61" t="s">
        <v>48</v>
      </c>
      <c r="N17" s="162">
        <v>0</v>
      </c>
      <c r="O17" s="165">
        <f>ROUND((C17+F17+I17+L17)+((E17+H17+K17+N17)/60),2)</f>
        <v>0</v>
      </c>
    </row>
    <row r="18" spans="2:17" x14ac:dyDescent="0.45">
      <c r="B18" s="68">
        <v>5</v>
      </c>
      <c r="C18" s="3">
        <v>0</v>
      </c>
      <c r="D18" s="61" t="s">
        <v>48</v>
      </c>
      <c r="E18" s="5">
        <v>0</v>
      </c>
      <c r="F18" s="3">
        <v>0</v>
      </c>
      <c r="G18" s="61" t="s">
        <v>48</v>
      </c>
      <c r="H18" s="5">
        <v>0</v>
      </c>
      <c r="I18" s="3">
        <v>0</v>
      </c>
      <c r="J18" s="61" t="s">
        <v>48</v>
      </c>
      <c r="K18" s="5">
        <v>0</v>
      </c>
      <c r="L18" s="3">
        <v>0</v>
      </c>
      <c r="M18" s="61" t="s">
        <v>48</v>
      </c>
      <c r="N18" s="163">
        <v>0</v>
      </c>
      <c r="O18" s="165">
        <f t="shared" ref="O18:O20" si="1">ROUND((C18+F18+I18+L18)+((E18+H18+K18+N18)/60),2)</f>
        <v>0</v>
      </c>
    </row>
    <row r="19" spans="2:17" x14ac:dyDescent="0.45">
      <c r="B19" s="68">
        <v>6</v>
      </c>
      <c r="C19" s="3">
        <v>0</v>
      </c>
      <c r="D19" s="61" t="s">
        <v>48</v>
      </c>
      <c r="E19" s="6">
        <v>0</v>
      </c>
      <c r="F19" s="3">
        <v>0</v>
      </c>
      <c r="G19" s="61" t="s">
        <v>48</v>
      </c>
      <c r="H19" s="6">
        <v>0</v>
      </c>
      <c r="I19" s="3">
        <v>0</v>
      </c>
      <c r="J19" s="61" t="s">
        <v>48</v>
      </c>
      <c r="K19" s="6">
        <v>0</v>
      </c>
      <c r="L19" s="3">
        <v>0</v>
      </c>
      <c r="M19" s="61" t="s">
        <v>48</v>
      </c>
      <c r="N19" s="164">
        <v>0</v>
      </c>
      <c r="O19" s="165">
        <f t="shared" si="1"/>
        <v>0</v>
      </c>
    </row>
    <row r="20" spans="2:17" x14ac:dyDescent="0.45">
      <c r="B20" s="66" t="s">
        <v>1</v>
      </c>
      <c r="C20" s="361">
        <f>ROUND((C17+C18+C19)+((E17+E18+E19)/60),2)</f>
        <v>0</v>
      </c>
      <c r="D20" s="352"/>
      <c r="E20" s="353"/>
      <c r="F20" s="351">
        <f>ROUND((F17+F18+F19)+((H17+H18+H19)/60),2)</f>
        <v>0</v>
      </c>
      <c r="G20" s="352"/>
      <c r="H20" s="353"/>
      <c r="I20" s="351">
        <f>ROUND((I17+I18+I19)+((K17+K18+K19)/60),2)</f>
        <v>0</v>
      </c>
      <c r="J20" s="352"/>
      <c r="K20" s="353"/>
      <c r="L20" s="351">
        <f>ROUND((L17+L18+L19)+((N17+N18+N19)/60),2)</f>
        <v>0</v>
      </c>
      <c r="M20" s="352"/>
      <c r="N20" s="352"/>
      <c r="O20" s="165">
        <f t="shared" si="1"/>
        <v>0</v>
      </c>
    </row>
    <row r="21" spans="2:17" ht="8.25" customHeight="1" x14ac:dyDescent="0.45">
      <c r="B21" s="62"/>
      <c r="C21" s="350"/>
      <c r="D21" s="350"/>
      <c r="E21" s="350"/>
      <c r="F21" s="350"/>
      <c r="G21" s="350"/>
      <c r="H21" s="350"/>
      <c r="I21" s="350"/>
      <c r="J21" s="350"/>
      <c r="K21" s="350"/>
      <c r="L21" s="350"/>
      <c r="M21" s="350"/>
      <c r="N21" s="350"/>
      <c r="O21" s="363"/>
      <c r="P21" s="362"/>
      <c r="Q21" s="362"/>
    </row>
    <row r="22" spans="2:17" s="7" customFormat="1" ht="18.75" customHeight="1" x14ac:dyDescent="0.45">
      <c r="B22" s="347" t="s">
        <v>53</v>
      </c>
      <c r="C22" s="348"/>
      <c r="D22" s="348"/>
      <c r="E22" s="348"/>
      <c r="F22" s="348"/>
      <c r="G22" s="348"/>
      <c r="H22" s="348"/>
      <c r="I22" s="348"/>
      <c r="J22" s="348"/>
      <c r="K22" s="348"/>
      <c r="L22" s="348"/>
      <c r="M22" s="348"/>
      <c r="N22" s="348"/>
      <c r="O22" s="349"/>
      <c r="P22" s="124"/>
    </row>
    <row r="23" spans="2:17" x14ac:dyDescent="0.45">
      <c r="B23" s="79"/>
      <c r="C23" s="354" t="s">
        <v>6</v>
      </c>
      <c r="D23" s="355"/>
      <c r="E23" s="356"/>
      <c r="F23" s="355" t="s">
        <v>5</v>
      </c>
      <c r="G23" s="355"/>
      <c r="H23" s="355"/>
      <c r="I23" s="357" t="s">
        <v>70</v>
      </c>
      <c r="J23" s="355"/>
      <c r="K23" s="356"/>
      <c r="L23" s="358" t="s">
        <v>14</v>
      </c>
      <c r="M23" s="359"/>
      <c r="N23" s="359"/>
      <c r="O23" s="345" t="s">
        <v>56</v>
      </c>
    </row>
    <row r="24" spans="2:17" x14ac:dyDescent="0.45">
      <c r="B24" s="67" t="s">
        <v>51</v>
      </c>
      <c r="C24" s="67" t="s">
        <v>50</v>
      </c>
      <c r="D24" s="69"/>
      <c r="E24" s="70" t="s">
        <v>49</v>
      </c>
      <c r="F24" s="69" t="s">
        <v>50</v>
      </c>
      <c r="G24" s="69"/>
      <c r="H24" s="70" t="s">
        <v>49</v>
      </c>
      <c r="I24" s="67" t="s">
        <v>50</v>
      </c>
      <c r="J24" s="69"/>
      <c r="K24" s="70" t="s">
        <v>49</v>
      </c>
      <c r="L24" s="67" t="s">
        <v>50</v>
      </c>
      <c r="M24" s="69"/>
      <c r="N24" s="69" t="s">
        <v>49</v>
      </c>
      <c r="O24" s="346"/>
    </row>
    <row r="25" spans="2:17" x14ac:dyDescent="0.45">
      <c r="B25" s="68">
        <v>7</v>
      </c>
      <c r="C25" s="3">
        <v>0</v>
      </c>
      <c r="D25" s="61" t="s">
        <v>48</v>
      </c>
      <c r="E25" s="4">
        <v>0</v>
      </c>
      <c r="F25" s="3">
        <v>0</v>
      </c>
      <c r="G25" s="61" t="s">
        <v>48</v>
      </c>
      <c r="H25" s="4">
        <v>0</v>
      </c>
      <c r="I25" s="3">
        <v>0</v>
      </c>
      <c r="J25" s="61" t="s">
        <v>48</v>
      </c>
      <c r="K25" s="4">
        <v>0</v>
      </c>
      <c r="L25" s="3">
        <v>0</v>
      </c>
      <c r="M25" s="61" t="s">
        <v>48</v>
      </c>
      <c r="N25" s="162">
        <v>0</v>
      </c>
      <c r="O25" s="165">
        <f>ROUND((C25+F25+I25+L25)+((E25+H25+K25+N25)/60),2)</f>
        <v>0</v>
      </c>
    </row>
    <row r="26" spans="2:17" x14ac:dyDescent="0.45">
      <c r="B26" s="68">
        <v>8</v>
      </c>
      <c r="C26" s="3">
        <v>0</v>
      </c>
      <c r="D26" s="61" t="s">
        <v>48</v>
      </c>
      <c r="E26" s="5">
        <v>0</v>
      </c>
      <c r="F26" s="3">
        <v>0</v>
      </c>
      <c r="G26" s="61" t="s">
        <v>48</v>
      </c>
      <c r="H26" s="5">
        <v>0</v>
      </c>
      <c r="I26" s="3">
        <v>0</v>
      </c>
      <c r="J26" s="61" t="s">
        <v>48</v>
      </c>
      <c r="K26" s="5">
        <v>0</v>
      </c>
      <c r="L26" s="3">
        <v>0</v>
      </c>
      <c r="M26" s="61" t="s">
        <v>48</v>
      </c>
      <c r="N26" s="163">
        <v>0</v>
      </c>
      <c r="O26" s="165">
        <f t="shared" ref="O26:O27" si="2">ROUND((C26+F26+I26+L26)+((E26+H26+K26+N26)/60),2)</f>
        <v>0</v>
      </c>
    </row>
    <row r="27" spans="2:17" x14ac:dyDescent="0.45">
      <c r="B27" s="68">
        <v>9</v>
      </c>
      <c r="C27" s="3">
        <v>0</v>
      </c>
      <c r="D27" s="61" t="s">
        <v>48</v>
      </c>
      <c r="E27" s="6">
        <v>0</v>
      </c>
      <c r="F27" s="3">
        <v>0</v>
      </c>
      <c r="G27" s="61" t="s">
        <v>48</v>
      </c>
      <c r="H27" s="6">
        <v>0</v>
      </c>
      <c r="I27" s="3">
        <v>0</v>
      </c>
      <c r="J27" s="61" t="s">
        <v>48</v>
      </c>
      <c r="K27" s="6">
        <v>0</v>
      </c>
      <c r="L27" s="3">
        <v>0</v>
      </c>
      <c r="M27" s="61" t="s">
        <v>48</v>
      </c>
      <c r="N27" s="164">
        <v>0</v>
      </c>
      <c r="O27" s="165">
        <f t="shared" si="2"/>
        <v>0</v>
      </c>
    </row>
    <row r="28" spans="2:17" x14ac:dyDescent="0.45">
      <c r="B28" s="66" t="s">
        <v>1</v>
      </c>
      <c r="C28" s="361">
        <f>ROUND((C25+C26+C27)+((E25+E26+E27)/60),2)</f>
        <v>0</v>
      </c>
      <c r="D28" s="352"/>
      <c r="E28" s="353"/>
      <c r="F28" s="351">
        <f>ROUND((F25+F26+F27)+((H25+H26+H27)/60),2)</f>
        <v>0</v>
      </c>
      <c r="G28" s="352"/>
      <c r="H28" s="353"/>
      <c r="I28" s="351">
        <f>ROUND((I25+I26+I27)+((K25+K26+K27)/60),2)</f>
        <v>0</v>
      </c>
      <c r="J28" s="352"/>
      <c r="K28" s="353"/>
      <c r="L28" s="351">
        <f>ROUND((L25+L26+L27)+((N25+N26+N27)/60),2)</f>
        <v>0</v>
      </c>
      <c r="M28" s="352"/>
      <c r="N28" s="352"/>
      <c r="O28" s="165">
        <f>ROUND((C28+F28+I28+L28)+((E28+H28+K28+N28)/60),2)</f>
        <v>0</v>
      </c>
      <c r="P28" s="123"/>
    </row>
    <row r="29" spans="2:17" ht="8.25" customHeight="1" x14ac:dyDescent="0.45">
      <c r="B29" s="62"/>
      <c r="C29" s="350"/>
      <c r="D29" s="350"/>
      <c r="E29" s="350"/>
      <c r="F29" s="350"/>
      <c r="G29" s="350"/>
      <c r="H29" s="350"/>
      <c r="I29" s="350"/>
      <c r="J29" s="350"/>
      <c r="K29" s="350"/>
      <c r="L29" s="350"/>
      <c r="M29" s="350"/>
      <c r="N29" s="350"/>
      <c r="O29" s="350"/>
      <c r="P29" s="362"/>
      <c r="Q29" s="362"/>
    </row>
    <row r="30" spans="2:17" s="7" customFormat="1" ht="18.75" customHeight="1" x14ac:dyDescent="0.45">
      <c r="B30" s="347" t="s">
        <v>52</v>
      </c>
      <c r="C30" s="348"/>
      <c r="D30" s="348"/>
      <c r="E30" s="348"/>
      <c r="F30" s="348"/>
      <c r="G30" s="348"/>
      <c r="H30" s="348"/>
      <c r="I30" s="348"/>
      <c r="J30" s="348"/>
      <c r="K30" s="348"/>
      <c r="L30" s="348"/>
      <c r="M30" s="348"/>
      <c r="N30" s="348"/>
      <c r="O30" s="349"/>
      <c r="P30" s="124"/>
    </row>
    <row r="31" spans="2:17" x14ac:dyDescent="0.45">
      <c r="B31" s="79"/>
      <c r="C31" s="354" t="s">
        <v>6</v>
      </c>
      <c r="D31" s="355"/>
      <c r="E31" s="356"/>
      <c r="F31" s="355" t="s">
        <v>5</v>
      </c>
      <c r="G31" s="355"/>
      <c r="H31" s="355"/>
      <c r="I31" s="357" t="s">
        <v>70</v>
      </c>
      <c r="J31" s="355"/>
      <c r="K31" s="356"/>
      <c r="L31" s="358" t="s">
        <v>14</v>
      </c>
      <c r="M31" s="359"/>
      <c r="N31" s="359"/>
      <c r="O31" s="345" t="s">
        <v>56</v>
      </c>
    </row>
    <row r="32" spans="2:17" x14ac:dyDescent="0.45">
      <c r="B32" s="67" t="s">
        <v>51</v>
      </c>
      <c r="C32" s="67" t="s">
        <v>50</v>
      </c>
      <c r="D32" s="69"/>
      <c r="E32" s="70" t="s">
        <v>49</v>
      </c>
      <c r="F32" s="69" t="s">
        <v>50</v>
      </c>
      <c r="G32" s="69"/>
      <c r="H32" s="70" t="s">
        <v>49</v>
      </c>
      <c r="I32" s="67" t="s">
        <v>50</v>
      </c>
      <c r="J32" s="69"/>
      <c r="K32" s="70" t="s">
        <v>49</v>
      </c>
      <c r="L32" s="67" t="s">
        <v>50</v>
      </c>
      <c r="M32" s="69"/>
      <c r="N32" s="69" t="s">
        <v>49</v>
      </c>
      <c r="O32" s="346"/>
    </row>
    <row r="33" spans="2:17" x14ac:dyDescent="0.45">
      <c r="B33" s="68">
        <v>10</v>
      </c>
      <c r="C33" s="3">
        <v>0</v>
      </c>
      <c r="D33" s="61" t="s">
        <v>48</v>
      </c>
      <c r="E33" s="4">
        <v>0</v>
      </c>
      <c r="F33" s="3">
        <v>0</v>
      </c>
      <c r="G33" s="61" t="s">
        <v>48</v>
      </c>
      <c r="H33" s="4">
        <v>0</v>
      </c>
      <c r="I33" s="3">
        <v>0</v>
      </c>
      <c r="J33" s="61" t="s">
        <v>48</v>
      </c>
      <c r="K33" s="4">
        <v>0</v>
      </c>
      <c r="L33" s="3">
        <v>0</v>
      </c>
      <c r="M33" s="61" t="s">
        <v>48</v>
      </c>
      <c r="N33" s="162">
        <v>0</v>
      </c>
      <c r="O33" s="165">
        <f>ROUND((C33+F33+I33+L33)+((E33+H33+K33+N33)/60),2)</f>
        <v>0</v>
      </c>
    </row>
    <row r="34" spans="2:17" x14ac:dyDescent="0.45">
      <c r="B34" s="68">
        <v>11</v>
      </c>
      <c r="C34" s="3">
        <v>0</v>
      </c>
      <c r="D34" s="61" t="s">
        <v>48</v>
      </c>
      <c r="E34" s="5">
        <v>0</v>
      </c>
      <c r="F34" s="3">
        <v>0</v>
      </c>
      <c r="G34" s="61" t="s">
        <v>48</v>
      </c>
      <c r="H34" s="5">
        <v>0</v>
      </c>
      <c r="I34" s="3">
        <v>0</v>
      </c>
      <c r="J34" s="61" t="s">
        <v>48</v>
      </c>
      <c r="K34" s="5">
        <v>0</v>
      </c>
      <c r="L34" s="3">
        <v>0</v>
      </c>
      <c r="M34" s="61" t="s">
        <v>48</v>
      </c>
      <c r="N34" s="163">
        <v>0</v>
      </c>
      <c r="O34" s="165">
        <f>ROUND((C34+F34+I34+L34)+((E34+H34+K34+N34)/60),2)</f>
        <v>0</v>
      </c>
    </row>
    <row r="35" spans="2:17" x14ac:dyDescent="0.45">
      <c r="B35" s="68">
        <v>12</v>
      </c>
      <c r="C35" s="3">
        <v>0</v>
      </c>
      <c r="D35" s="61" t="s">
        <v>48</v>
      </c>
      <c r="E35" s="6">
        <v>0</v>
      </c>
      <c r="F35" s="3">
        <v>0</v>
      </c>
      <c r="G35" s="61" t="s">
        <v>48</v>
      </c>
      <c r="H35" s="6">
        <v>0</v>
      </c>
      <c r="I35" s="3">
        <v>0</v>
      </c>
      <c r="J35" s="61" t="s">
        <v>48</v>
      </c>
      <c r="K35" s="6">
        <v>0</v>
      </c>
      <c r="L35" s="3">
        <v>0</v>
      </c>
      <c r="M35" s="61" t="s">
        <v>48</v>
      </c>
      <c r="N35" s="164">
        <v>0</v>
      </c>
      <c r="O35" s="165">
        <f>ROUND((C35+F35+I35+L35)+((E35+H35+K35+N35)/60),2)</f>
        <v>0</v>
      </c>
    </row>
    <row r="36" spans="2:17" x14ac:dyDescent="0.45">
      <c r="B36" s="65" t="s">
        <v>1</v>
      </c>
      <c r="C36" s="361">
        <f>ROUND((C33+C34+C35)+((E33+E34+E35)/60),2)</f>
        <v>0</v>
      </c>
      <c r="D36" s="352"/>
      <c r="E36" s="353"/>
      <c r="F36" s="351">
        <f>ROUND((F33+F34+F35)+((H33+H34+H35)/60),2)</f>
        <v>0</v>
      </c>
      <c r="G36" s="352"/>
      <c r="H36" s="353"/>
      <c r="I36" s="351">
        <f>ROUND((I33+I34+I35)+((K33+K34+K35)/60),2)</f>
        <v>0</v>
      </c>
      <c r="J36" s="352"/>
      <c r="K36" s="353"/>
      <c r="L36" s="351">
        <f>ROUND((L33+L34+L35)+((N33+N34+N35)/60),2)</f>
        <v>0</v>
      </c>
      <c r="M36" s="352"/>
      <c r="N36" s="352"/>
      <c r="O36" s="165">
        <f>ROUND((C36+F36+I36+L36)+((E36+H36+K36+N36)/60),2)</f>
        <v>0</v>
      </c>
    </row>
    <row r="37" spans="2:17" x14ac:dyDescent="0.45">
      <c r="B37" s="64"/>
      <c r="C37" s="63"/>
      <c r="D37" s="63"/>
      <c r="E37" s="63"/>
      <c r="F37" s="63"/>
      <c r="G37" s="63"/>
      <c r="H37" s="63"/>
      <c r="I37" s="63"/>
      <c r="J37" s="63"/>
      <c r="K37" s="63"/>
      <c r="L37" s="63"/>
      <c r="M37" s="63"/>
      <c r="N37" s="63"/>
      <c r="O37" s="63"/>
      <c r="P37" s="63"/>
      <c r="Q37" s="63"/>
    </row>
    <row r="38" spans="2:17" ht="15" customHeight="1" x14ac:dyDescent="0.45">
      <c r="B38" s="368" t="s">
        <v>140</v>
      </c>
      <c r="C38" s="354" t="s">
        <v>6</v>
      </c>
      <c r="D38" s="355"/>
      <c r="E38" s="356"/>
      <c r="F38" s="355" t="s">
        <v>5</v>
      </c>
      <c r="G38" s="355"/>
      <c r="H38" s="355"/>
      <c r="I38" s="357" t="s">
        <v>70</v>
      </c>
      <c r="J38" s="355"/>
      <c r="K38" s="356"/>
      <c r="L38" s="358" t="s">
        <v>14</v>
      </c>
      <c r="M38" s="359"/>
      <c r="N38" s="359"/>
      <c r="O38" s="45" t="s">
        <v>56</v>
      </c>
    </row>
    <row r="39" spans="2:17" ht="15" customHeight="1" x14ac:dyDescent="0.45">
      <c r="B39" s="369"/>
      <c r="C39" s="366">
        <f>C12+C20+C28+C36</f>
        <v>0</v>
      </c>
      <c r="D39" s="365"/>
      <c r="E39" s="367"/>
      <c r="F39" s="364">
        <f>F12+F20+F28+F36</f>
        <v>0</v>
      </c>
      <c r="G39" s="365"/>
      <c r="H39" s="367"/>
      <c r="I39" s="364">
        <f>I12+I20+I28+I36</f>
        <v>0</v>
      </c>
      <c r="J39" s="365"/>
      <c r="K39" s="367"/>
      <c r="L39" s="364">
        <f>L12+L20+L28+L36</f>
        <v>0</v>
      </c>
      <c r="M39" s="365"/>
      <c r="N39" s="365"/>
      <c r="O39" s="166">
        <f>O12+O20+O28+O36</f>
        <v>0</v>
      </c>
    </row>
  </sheetData>
  <mergeCells count="67">
    <mergeCell ref="L31:N31"/>
    <mergeCell ref="I38:K38"/>
    <mergeCell ref="L13:N13"/>
    <mergeCell ref="L15:N15"/>
    <mergeCell ref="L21:N21"/>
    <mergeCell ref="L28:N28"/>
    <mergeCell ref="L38:N38"/>
    <mergeCell ref="I29:K29"/>
    <mergeCell ref="L29:N29"/>
    <mergeCell ref="L36:N36"/>
    <mergeCell ref="I13:K13"/>
    <mergeCell ref="C31:E31"/>
    <mergeCell ref="F31:H31"/>
    <mergeCell ref="I31:K31"/>
    <mergeCell ref="C38:E38"/>
    <mergeCell ref="F38:H38"/>
    <mergeCell ref="C36:E36"/>
    <mergeCell ref="F36:H36"/>
    <mergeCell ref="L39:N39"/>
    <mergeCell ref="C39:E39"/>
    <mergeCell ref="B38:B39"/>
    <mergeCell ref="I36:K36"/>
    <mergeCell ref="I39:K39"/>
    <mergeCell ref="F39:H39"/>
    <mergeCell ref="C23:E23"/>
    <mergeCell ref="F23:H23"/>
    <mergeCell ref="I23:K23"/>
    <mergeCell ref="L23:N23"/>
    <mergeCell ref="C29:E29"/>
    <mergeCell ref="C28:E28"/>
    <mergeCell ref="F29:H29"/>
    <mergeCell ref="I28:K28"/>
    <mergeCell ref="O29:Q29"/>
    <mergeCell ref="O21:Q21"/>
    <mergeCell ref="O13:Q13"/>
    <mergeCell ref="O15:O16"/>
    <mergeCell ref="O23:O24"/>
    <mergeCell ref="C21:E21"/>
    <mergeCell ref="C12:E12"/>
    <mergeCell ref="C20:E20"/>
    <mergeCell ref="I12:K12"/>
    <mergeCell ref="I20:K20"/>
    <mergeCell ref="F13:H13"/>
    <mergeCell ref="B1:Q1"/>
    <mergeCell ref="B2:Q2"/>
    <mergeCell ref="C7:E7"/>
    <mergeCell ref="F7:H7"/>
    <mergeCell ref="I7:K7"/>
    <mergeCell ref="L7:N7"/>
    <mergeCell ref="M4:Q4"/>
    <mergeCell ref="O7:O8"/>
    <mergeCell ref="O31:O32"/>
    <mergeCell ref="B6:O6"/>
    <mergeCell ref="B14:O14"/>
    <mergeCell ref="B22:O22"/>
    <mergeCell ref="B30:O30"/>
    <mergeCell ref="C13:E13"/>
    <mergeCell ref="F12:H12"/>
    <mergeCell ref="F20:H20"/>
    <mergeCell ref="F28:H28"/>
    <mergeCell ref="C15:E15"/>
    <mergeCell ref="F15:H15"/>
    <mergeCell ref="I15:K15"/>
    <mergeCell ref="L12:N12"/>
    <mergeCell ref="L20:N20"/>
    <mergeCell ref="I21:K21"/>
    <mergeCell ref="F21:H21"/>
  </mergeCells>
  <pageMargins left="0.45" right="0.45" top="0.75" bottom="0.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79"/>
  <sheetViews>
    <sheetView topLeftCell="A35" zoomScaleNormal="100" workbookViewId="0">
      <selection activeCell="I42" sqref="I42"/>
    </sheetView>
  </sheetViews>
  <sheetFormatPr defaultColWidth="9.1328125" defaultRowHeight="14.25" x14ac:dyDescent="0.45"/>
  <cols>
    <col min="1" max="1" width="3.73046875" customWidth="1"/>
    <col min="2" max="2" width="13.1328125" customWidth="1"/>
    <col min="3" max="3" width="12.86328125" customWidth="1"/>
    <col min="4" max="4" width="15.3984375" customWidth="1"/>
    <col min="5" max="6" width="14.86328125" customWidth="1"/>
    <col min="7" max="7" width="15.265625" customWidth="1"/>
    <col min="8" max="8" width="14.59765625" customWidth="1"/>
    <col min="9" max="9" width="13.86328125" customWidth="1"/>
    <col min="10" max="10" width="15.3984375" customWidth="1"/>
    <col min="11" max="11" width="12.59765625" customWidth="1"/>
    <col min="12" max="12" width="1.73046875" customWidth="1"/>
    <col min="13" max="13" width="12.59765625" bestFit="1" customWidth="1"/>
    <col min="14" max="14" width="22.3984375" customWidth="1"/>
    <col min="15" max="15" width="12.59765625" bestFit="1" customWidth="1"/>
  </cols>
  <sheetData>
    <row r="1" spans="1:15" ht="15.75" x14ac:dyDescent="0.45">
      <c r="A1" s="343" t="s">
        <v>136</v>
      </c>
      <c r="B1" s="343"/>
      <c r="C1" s="343"/>
      <c r="D1" s="343"/>
      <c r="E1" s="343"/>
      <c r="F1" s="343"/>
      <c r="G1" s="343"/>
      <c r="H1" s="343"/>
      <c r="I1" s="343"/>
      <c r="J1" s="343"/>
      <c r="K1" s="343"/>
      <c r="L1" s="343"/>
      <c r="M1" s="343"/>
    </row>
    <row r="2" spans="1:15" ht="15.75" x14ac:dyDescent="0.45">
      <c r="A2" s="343" t="s">
        <v>137</v>
      </c>
      <c r="B2" s="343"/>
      <c r="C2" s="343"/>
      <c r="D2" s="343"/>
      <c r="E2" s="343"/>
      <c r="F2" s="343"/>
      <c r="G2" s="343"/>
      <c r="H2" s="343"/>
      <c r="I2" s="343"/>
      <c r="J2" s="343"/>
      <c r="K2" s="343"/>
      <c r="L2" s="343"/>
      <c r="M2" s="343"/>
    </row>
    <row r="3" spans="1:15" ht="15.75" x14ac:dyDescent="0.45">
      <c r="A3" s="343" t="s">
        <v>138</v>
      </c>
      <c r="B3" s="343"/>
      <c r="C3" s="343"/>
      <c r="D3" s="343"/>
      <c r="E3" s="343"/>
      <c r="F3" s="343"/>
      <c r="G3" s="343"/>
      <c r="H3" s="343"/>
      <c r="I3" s="343"/>
      <c r="J3" s="343"/>
      <c r="K3" s="343"/>
      <c r="L3" s="343"/>
      <c r="M3" s="343"/>
    </row>
    <row r="4" spans="1:15" x14ac:dyDescent="0.45">
      <c r="A4" s="7"/>
      <c r="B4" s="7"/>
      <c r="C4" s="7"/>
      <c r="D4" s="7"/>
      <c r="E4" s="7"/>
      <c r="F4" s="7"/>
      <c r="G4" s="7"/>
      <c r="H4" s="7"/>
      <c r="I4" s="7"/>
      <c r="J4" s="7"/>
      <c r="K4" s="7"/>
      <c r="L4" s="7"/>
      <c r="M4" s="7"/>
    </row>
    <row r="5" spans="1:15" x14ac:dyDescent="0.45">
      <c r="A5" s="14" t="s">
        <v>21</v>
      </c>
      <c r="B5" s="7" t="s">
        <v>20</v>
      </c>
      <c r="C5" s="7"/>
      <c r="D5" s="13"/>
      <c r="E5" s="13"/>
      <c r="F5" s="13"/>
      <c r="G5" s="13"/>
      <c r="H5" s="8" t="s">
        <v>58</v>
      </c>
      <c r="I5" s="360"/>
      <c r="J5" s="360"/>
      <c r="K5" s="360"/>
      <c r="L5" s="360"/>
      <c r="M5" s="7"/>
    </row>
    <row r="6" spans="1:15" x14ac:dyDescent="0.45">
      <c r="A6" s="13"/>
      <c r="B6" s="7" t="s">
        <v>19</v>
      </c>
      <c r="C6" s="7"/>
      <c r="D6" s="13"/>
      <c r="E6" s="13"/>
      <c r="F6" s="13"/>
      <c r="G6" s="13"/>
      <c r="H6" s="8"/>
      <c r="I6" s="414"/>
      <c r="J6" s="414"/>
      <c r="K6" s="414"/>
      <c r="L6" s="414"/>
      <c r="M6" s="14"/>
    </row>
    <row r="7" spans="1:15" x14ac:dyDescent="0.45">
      <c r="A7" s="13"/>
      <c r="B7" s="7" t="s">
        <v>18</v>
      </c>
      <c r="C7" s="7"/>
      <c r="D7" s="13"/>
      <c r="E7" s="13"/>
      <c r="F7" s="13"/>
      <c r="G7" s="13"/>
      <c r="H7" s="8" t="s">
        <v>89</v>
      </c>
      <c r="I7" s="360"/>
      <c r="J7" s="360"/>
      <c r="K7" s="360"/>
      <c r="L7" s="360"/>
      <c r="M7" s="13"/>
    </row>
    <row r="8" spans="1:15" x14ac:dyDescent="0.45">
      <c r="A8" s="13"/>
      <c r="B8" s="7" t="s">
        <v>17</v>
      </c>
      <c r="C8" s="7"/>
      <c r="D8" s="13"/>
      <c r="E8" s="13"/>
      <c r="F8" s="13"/>
      <c r="G8" s="13"/>
      <c r="H8" s="8"/>
      <c r="I8" s="414"/>
      <c r="J8" s="414"/>
      <c r="K8" s="414"/>
      <c r="L8" s="414"/>
      <c r="M8" s="13"/>
    </row>
    <row r="9" spans="1:15" x14ac:dyDescent="0.45">
      <c r="A9" s="7"/>
      <c r="B9" s="57"/>
      <c r="C9" s="13"/>
      <c r="D9" s="13"/>
      <c r="E9" s="7"/>
      <c r="F9" s="7"/>
      <c r="G9" s="13"/>
      <c r="H9" s="8" t="s">
        <v>16</v>
      </c>
      <c r="I9" s="413"/>
      <c r="J9" s="413"/>
      <c r="K9" s="413"/>
      <c r="L9" s="413"/>
      <c r="M9" s="13"/>
    </row>
    <row r="10" spans="1:15" x14ac:dyDescent="0.45">
      <c r="A10" s="7"/>
      <c r="B10" s="115" t="s">
        <v>91</v>
      </c>
      <c r="C10" s="54">
        <v>1</v>
      </c>
      <c r="D10" s="7"/>
      <c r="E10" s="7"/>
      <c r="F10" s="7"/>
      <c r="G10" s="13"/>
      <c r="H10" s="8"/>
      <c r="I10" s="414"/>
      <c r="J10" s="414"/>
      <c r="K10" s="414"/>
      <c r="L10" s="414"/>
      <c r="M10" s="13"/>
    </row>
    <row r="11" spans="1:15" x14ac:dyDescent="0.45">
      <c r="A11" s="7"/>
      <c r="B11" s="55" t="s">
        <v>92</v>
      </c>
      <c r="C11" s="56" t="s">
        <v>281</v>
      </c>
      <c r="D11" s="7"/>
      <c r="E11" s="7"/>
      <c r="F11" s="7"/>
      <c r="G11" s="13"/>
      <c r="H11" s="8" t="s">
        <v>90</v>
      </c>
      <c r="I11" s="415"/>
      <c r="J11" s="360"/>
      <c r="K11" s="360"/>
      <c r="L11" s="360"/>
      <c r="M11" s="13"/>
    </row>
    <row r="12" spans="1:15" ht="14.65" thickBot="1" x14ac:dyDescent="0.5"/>
    <row r="13" spans="1:15" ht="16.149999999999999" thickBot="1" x14ac:dyDescent="0.55000000000000004">
      <c r="A13" s="222"/>
      <c r="B13" s="397" t="s">
        <v>13</v>
      </c>
      <c r="C13" s="397" t="s">
        <v>15</v>
      </c>
      <c r="D13" s="392" t="s">
        <v>112</v>
      </c>
      <c r="E13" s="393"/>
      <c r="F13" s="394"/>
      <c r="G13" s="393" t="s">
        <v>61</v>
      </c>
      <c r="H13" s="393"/>
      <c r="I13" s="393"/>
      <c r="J13" s="408" t="s">
        <v>167</v>
      </c>
      <c r="K13" s="221"/>
    </row>
    <row r="14" spans="1:15" ht="28.5" x14ac:dyDescent="0.5">
      <c r="A14" s="222"/>
      <c r="B14" s="412"/>
      <c r="C14" s="412"/>
      <c r="D14" s="284" t="s">
        <v>216</v>
      </c>
      <c r="E14" s="285" t="s">
        <v>215</v>
      </c>
      <c r="F14" s="291" t="s">
        <v>189</v>
      </c>
      <c r="G14" s="286" t="s">
        <v>216</v>
      </c>
      <c r="H14" s="287" t="s">
        <v>218</v>
      </c>
      <c r="I14" s="288" t="s">
        <v>190</v>
      </c>
      <c r="J14" s="409"/>
      <c r="K14" s="221"/>
    </row>
    <row r="15" spans="1:15" ht="15.75" x14ac:dyDescent="0.5">
      <c r="A15" s="222"/>
      <c r="B15" s="289" t="s">
        <v>6</v>
      </c>
      <c r="C15" s="138">
        <f>Calculator!C12</f>
        <v>0</v>
      </c>
      <c r="D15" s="177">
        <f>IF(C15=0,0,(D19-(D16+D17+D18)))</f>
        <v>0</v>
      </c>
      <c r="E15" s="178">
        <f>IF(C19=0,0,(E19-(E16+E17+E18)))</f>
        <v>0</v>
      </c>
      <c r="F15" s="292">
        <f>SUM(D15)+E15</f>
        <v>0</v>
      </c>
      <c r="G15" s="178">
        <f>IF(C19=0,0,(G19-(G16+G17+G18)))</f>
        <v>0</v>
      </c>
      <c r="H15" s="179">
        <f>IF(C19=0,0,(H19-(H16+H17+H18)))</f>
        <v>0</v>
      </c>
      <c r="I15" s="180">
        <f>G15+H15</f>
        <v>0</v>
      </c>
      <c r="J15" s="181">
        <f>F15+I15</f>
        <v>0</v>
      </c>
      <c r="K15" s="221"/>
      <c r="N15" s="310"/>
      <c r="O15" s="310"/>
    </row>
    <row r="16" spans="1:15" ht="15.75" x14ac:dyDescent="0.5">
      <c r="A16" s="222"/>
      <c r="B16" s="289" t="s">
        <v>5</v>
      </c>
      <c r="C16" s="138">
        <f>Calculator!F12</f>
        <v>0</v>
      </c>
      <c r="D16" s="177">
        <f>IFERROR(C16/(C19)*D19,0)</f>
        <v>0</v>
      </c>
      <c r="E16" s="178">
        <f>IFERROR(C16/(C19)*E19,0)</f>
        <v>0</v>
      </c>
      <c r="F16" s="292">
        <f t="shared" ref="F16:F18" si="0">SUM(D16)+E16</f>
        <v>0</v>
      </c>
      <c r="G16" s="178">
        <f>IFERROR(C16/C19*G19,0)</f>
        <v>0</v>
      </c>
      <c r="H16" s="179">
        <f>IFERROR((C16/C19)*H19,0)</f>
        <v>0</v>
      </c>
      <c r="I16" s="180">
        <f>G16+H16</f>
        <v>0</v>
      </c>
      <c r="J16" s="181">
        <f>F16+I16</f>
        <v>0</v>
      </c>
      <c r="K16" s="221"/>
      <c r="N16" s="310"/>
      <c r="O16" s="310"/>
    </row>
    <row r="17" spans="1:15" x14ac:dyDescent="0.45">
      <c r="A17" s="221"/>
      <c r="B17" s="289" t="s">
        <v>70</v>
      </c>
      <c r="C17" s="138">
        <f>Calculator!I12</f>
        <v>0</v>
      </c>
      <c r="D17" s="177">
        <f>IFERROR(C17/(C19)*D19,0)</f>
        <v>0</v>
      </c>
      <c r="E17" s="182">
        <f>IFERROR(C17/(C19)*E19,0)</f>
        <v>0</v>
      </c>
      <c r="F17" s="292">
        <f t="shared" si="0"/>
        <v>0</v>
      </c>
      <c r="G17" s="178">
        <f>IFERROR(C17/C19*G19,0)</f>
        <v>0</v>
      </c>
      <c r="H17" s="183">
        <f>IFERROR((C17/C19)*H19,0)</f>
        <v>0</v>
      </c>
      <c r="I17" s="180">
        <f>G17+H17</f>
        <v>0</v>
      </c>
      <c r="J17" s="181">
        <f>F17+I17</f>
        <v>0</v>
      </c>
      <c r="K17" s="221"/>
      <c r="N17" s="310"/>
      <c r="O17" s="310"/>
    </row>
    <row r="18" spans="1:15" ht="14.65" thickBot="1" x14ac:dyDescent="0.5">
      <c r="A18" s="221"/>
      <c r="B18" s="290" t="s">
        <v>14</v>
      </c>
      <c r="C18" s="139">
        <f>Calculator!L12</f>
        <v>0</v>
      </c>
      <c r="D18" s="293">
        <f>IFERROR(C18/(C19)*D19,0)</f>
        <v>0</v>
      </c>
      <c r="E18" s="294">
        <f>IFERROR(C18/(C19)*E19,0)</f>
        <v>0</v>
      </c>
      <c r="F18" s="295">
        <f t="shared" si="0"/>
        <v>0</v>
      </c>
      <c r="G18" s="184">
        <f>IFERROR(C18/C19*G19,0)</f>
        <v>0</v>
      </c>
      <c r="H18" s="185">
        <f>IFERROR((C18/C19)*H19,0)</f>
        <v>0</v>
      </c>
      <c r="I18" s="186">
        <f>G18+H18</f>
        <v>0</v>
      </c>
      <c r="J18" s="187">
        <f>F18+I18</f>
        <v>0</v>
      </c>
      <c r="K18" s="221"/>
      <c r="N18" s="310"/>
      <c r="O18" s="310"/>
    </row>
    <row r="19" spans="1:15" ht="14.65" thickBot="1" x14ac:dyDescent="0.5">
      <c r="A19" s="262"/>
      <c r="B19" s="278" t="s">
        <v>1</v>
      </c>
      <c r="C19" s="283">
        <f>SUM(C15:C18)</f>
        <v>0</v>
      </c>
      <c r="D19" s="117">
        <f>IF(H53=0,0,IF(H53/((C15/C19+C16/C19+C18/C19)*0.5+C17/C19)-'Q1 Expense Detail'!H48&gt;0,'Q1 Expense Detail'!H48,H53/((C15/C19+C16/C19+C18/C19)*0.5+C17/C19)))</f>
        <v>0</v>
      </c>
      <c r="E19" s="309">
        <f>'Q1 Expense Detail'!H48-D19+'Q1 Expense Detail'!H65</f>
        <v>0</v>
      </c>
      <c r="F19" s="282">
        <f>SUM(D19:E19)</f>
        <v>0</v>
      </c>
      <c r="G19" s="119">
        <f>'Q1 Expense Detail'!H63</f>
        <v>0</v>
      </c>
      <c r="H19" s="118">
        <f>'Q1 Expense Detail'!H67+'Q1 Expense Detail'!H66</f>
        <v>0</v>
      </c>
      <c r="I19" s="280">
        <f>SUM(I15:I18)</f>
        <v>0</v>
      </c>
      <c r="J19" s="281">
        <f>F19+I19</f>
        <v>0</v>
      </c>
      <c r="K19" s="262"/>
      <c r="N19" s="310"/>
      <c r="O19" s="310"/>
    </row>
    <row r="20" spans="1:15" x14ac:dyDescent="0.45">
      <c r="A20" s="262"/>
      <c r="B20" s="59"/>
      <c r="C20" s="263"/>
      <c r="D20" s="264"/>
      <c r="E20" s="265"/>
      <c r="F20" s="265"/>
      <c r="G20" s="265"/>
      <c r="H20" s="265"/>
      <c r="I20" s="265"/>
      <c r="J20" s="264"/>
      <c r="K20" s="266"/>
      <c r="L20" s="262"/>
      <c r="M20" s="310"/>
    </row>
    <row r="21" spans="1:15" ht="14.65" thickBot="1" x14ac:dyDescent="0.5">
      <c r="A21" s="221"/>
      <c r="C21" s="267"/>
      <c r="D21" s="268"/>
      <c r="E21" s="268"/>
      <c r="F21" s="268"/>
      <c r="G21" s="268"/>
      <c r="H21" s="268"/>
      <c r="I21" s="268"/>
      <c r="J21" s="268"/>
      <c r="K21" s="268"/>
      <c r="L21" s="269"/>
    </row>
    <row r="22" spans="1:15" ht="16.5" customHeight="1" thickBot="1" x14ac:dyDescent="0.5">
      <c r="A22" s="270" t="b">
        <f>OR(AND(D19&gt;0,E19=0),AND(D19&gt;0,E19=0),AND(D19&gt;0,G11=0),AND(D19&gt;0,E19=0))</f>
        <v>0</v>
      </c>
      <c r="B22" s="397" t="s">
        <v>13</v>
      </c>
      <c r="C22" s="401" t="s">
        <v>213</v>
      </c>
      <c r="D22" s="402"/>
      <c r="E22" s="402"/>
      <c r="F22" s="403"/>
      <c r="G22" s="404" t="s">
        <v>214</v>
      </c>
      <c r="H22" s="402"/>
      <c r="I22" s="402"/>
      <c r="J22" s="405"/>
      <c r="K22" s="271"/>
      <c r="L22" s="221"/>
    </row>
    <row r="23" spans="1:15" ht="39.75" thickBot="1" x14ac:dyDescent="0.5">
      <c r="A23" s="221"/>
      <c r="B23" s="398"/>
      <c r="C23" s="272" t="s">
        <v>12</v>
      </c>
      <c r="D23" s="273" t="s">
        <v>8</v>
      </c>
      <c r="E23" s="273" t="s">
        <v>11</v>
      </c>
      <c r="F23" s="274" t="s">
        <v>10</v>
      </c>
      <c r="G23" s="275" t="s">
        <v>9</v>
      </c>
      <c r="H23" s="273" t="s">
        <v>8</v>
      </c>
      <c r="I23" s="276" t="s">
        <v>59</v>
      </c>
      <c r="J23" s="273" t="s">
        <v>7</v>
      </c>
      <c r="K23" s="221"/>
      <c r="M23" s="311"/>
    </row>
    <row r="24" spans="1:15" ht="14.65" thickBot="1" x14ac:dyDescent="0.5">
      <c r="A24" s="221"/>
      <c r="B24" s="277" t="s">
        <v>6</v>
      </c>
      <c r="C24" s="188">
        <f>ROUND(D15*0.5,2)</f>
        <v>0</v>
      </c>
      <c r="D24" s="312">
        <f>F24-C24</f>
        <v>0</v>
      </c>
      <c r="E24" s="189">
        <f>F24-C24-D24</f>
        <v>0</v>
      </c>
      <c r="F24" s="190">
        <f>D15</f>
        <v>0</v>
      </c>
      <c r="G24" s="188">
        <f>ROUND(G15*0.5,2)</f>
        <v>0</v>
      </c>
      <c r="H24" s="191">
        <f>ROUND(G15*0.325,2)</f>
        <v>0</v>
      </c>
      <c r="I24" s="192">
        <f>J24-G24-H24</f>
        <v>0</v>
      </c>
      <c r="J24" s="192">
        <f>G15</f>
        <v>0</v>
      </c>
      <c r="K24" s="221"/>
      <c r="M24" s="311"/>
    </row>
    <row r="25" spans="1:15" ht="14.65" thickBot="1" x14ac:dyDescent="0.5">
      <c r="A25" s="221"/>
      <c r="B25" s="277" t="s">
        <v>217</v>
      </c>
      <c r="C25" s="188">
        <f>ROUND(E15*0.5,2)</f>
        <v>0</v>
      </c>
      <c r="D25" s="313"/>
      <c r="E25" s="194">
        <f>F25-C25</f>
        <v>0</v>
      </c>
      <c r="F25" s="190">
        <f>E15</f>
        <v>0</v>
      </c>
      <c r="G25" s="194">
        <f>ROUND(H15*0.5,2)</f>
        <v>0</v>
      </c>
      <c r="H25" s="195"/>
      <c r="I25" s="192">
        <f>J25-G25</f>
        <v>0</v>
      </c>
      <c r="J25" s="192">
        <f>H15</f>
        <v>0</v>
      </c>
      <c r="K25" s="221"/>
    </row>
    <row r="26" spans="1:15" ht="14.65" thickBot="1" x14ac:dyDescent="0.5">
      <c r="A26" s="221"/>
      <c r="B26" s="277" t="s">
        <v>5</v>
      </c>
      <c r="C26" s="188">
        <f>ROUND(D16*0.5,2)</f>
        <v>0</v>
      </c>
      <c r="D26" s="312">
        <f>F26-C26</f>
        <v>0</v>
      </c>
      <c r="E26" s="189">
        <f>F26-C26-D26</f>
        <v>0</v>
      </c>
      <c r="F26" s="196">
        <f>D16</f>
        <v>0</v>
      </c>
      <c r="G26" s="188">
        <f>ROUND(G16*0.5,2)</f>
        <v>0</v>
      </c>
      <c r="H26" s="191">
        <f>ROUND(G16*0.325,2)</f>
        <v>0</v>
      </c>
      <c r="I26" s="192">
        <f>J26-G26-H26</f>
        <v>0</v>
      </c>
      <c r="J26" s="192">
        <f>G16</f>
        <v>0</v>
      </c>
      <c r="K26" s="221"/>
    </row>
    <row r="27" spans="1:15" ht="14.65" thickBot="1" x14ac:dyDescent="0.5">
      <c r="A27" s="221"/>
      <c r="B27" s="277" t="s">
        <v>4</v>
      </c>
      <c r="C27" s="188">
        <f>ROUND(E16*0.5,2)</f>
        <v>0</v>
      </c>
      <c r="D27" s="313"/>
      <c r="E27" s="194">
        <f>F27-C27</f>
        <v>0</v>
      </c>
      <c r="F27" s="197">
        <f>E16</f>
        <v>0</v>
      </c>
      <c r="G27" s="194">
        <f>ROUND(H16*0.5,2)</f>
        <v>0</v>
      </c>
      <c r="H27" s="195"/>
      <c r="I27" s="192">
        <f>J27-G27</f>
        <v>0</v>
      </c>
      <c r="J27" s="192">
        <f>H16</f>
        <v>0</v>
      </c>
      <c r="K27" s="221"/>
    </row>
    <row r="28" spans="1:15" ht="14.65" thickBot="1" x14ac:dyDescent="0.5">
      <c r="A28" s="221"/>
      <c r="B28" s="277" t="s">
        <v>70</v>
      </c>
      <c r="C28" s="193"/>
      <c r="D28" s="314">
        <f>D17</f>
        <v>0</v>
      </c>
      <c r="E28" s="189">
        <f>F28-D28</f>
        <v>0</v>
      </c>
      <c r="F28" s="197">
        <f>D17</f>
        <v>0</v>
      </c>
      <c r="G28" s="193"/>
      <c r="H28" s="191">
        <f>ROUND(G17*0.65,2)</f>
        <v>0</v>
      </c>
      <c r="I28" s="192">
        <f>J28-H28</f>
        <v>0</v>
      </c>
      <c r="J28" s="192">
        <f>G17</f>
        <v>0</v>
      </c>
      <c r="K28" s="221"/>
    </row>
    <row r="29" spans="1:15" ht="14.65" thickBot="1" x14ac:dyDescent="0.5">
      <c r="A29" s="221"/>
      <c r="B29" s="277" t="s">
        <v>71</v>
      </c>
      <c r="C29" s="193"/>
      <c r="D29" s="313"/>
      <c r="E29" s="198">
        <f>E17</f>
        <v>0</v>
      </c>
      <c r="F29" s="196">
        <f>E17</f>
        <v>0</v>
      </c>
      <c r="G29" s="193"/>
      <c r="H29" s="195"/>
      <c r="I29" s="192">
        <f>J29</f>
        <v>0</v>
      </c>
      <c r="J29" s="192">
        <f>H17</f>
        <v>0</v>
      </c>
      <c r="K29" s="221"/>
    </row>
    <row r="30" spans="1:15" ht="14.65" thickBot="1" x14ac:dyDescent="0.5">
      <c r="A30" s="221"/>
      <c r="B30" s="277" t="s">
        <v>3</v>
      </c>
      <c r="C30" s="194">
        <f>ROUND(D18*0.5,2)</f>
        <v>0</v>
      </c>
      <c r="D30" s="314">
        <f>F30-C30</f>
        <v>0</v>
      </c>
      <c r="E30" s="193"/>
      <c r="F30" s="197">
        <f>D18</f>
        <v>0</v>
      </c>
      <c r="G30" s="194">
        <f>ROUND(G18*0.56,2)</f>
        <v>0</v>
      </c>
      <c r="H30" s="191">
        <f>ROUND(G18*0.286,2)</f>
        <v>0</v>
      </c>
      <c r="I30" s="192">
        <f>J30-G30-H30</f>
        <v>0</v>
      </c>
      <c r="J30" s="192">
        <f>G18</f>
        <v>0</v>
      </c>
      <c r="K30" s="221"/>
    </row>
    <row r="31" spans="1:15" ht="14.65" thickBot="1" x14ac:dyDescent="0.5">
      <c r="A31" s="221"/>
      <c r="B31" s="277" t="s">
        <v>2</v>
      </c>
      <c r="C31" s="194">
        <f>ROUND(E18*0.5,2)</f>
        <v>0</v>
      </c>
      <c r="D31" s="313"/>
      <c r="E31" s="194">
        <f>F31-C31</f>
        <v>0</v>
      </c>
      <c r="F31" s="197">
        <f>E18</f>
        <v>0</v>
      </c>
      <c r="G31" s="194">
        <f>ROUND(H18*0.56,2)</f>
        <v>0</v>
      </c>
      <c r="H31" s="195"/>
      <c r="I31" s="192">
        <f>J31-G31</f>
        <v>0</v>
      </c>
      <c r="J31" s="192">
        <f>H18</f>
        <v>0</v>
      </c>
      <c r="K31" s="221"/>
    </row>
    <row r="32" spans="1:15" ht="14.65" thickBot="1" x14ac:dyDescent="0.5">
      <c r="A32" s="221"/>
      <c r="B32" s="278" t="s">
        <v>1</v>
      </c>
      <c r="C32" s="199">
        <f>SUM(C24:C31)</f>
        <v>0</v>
      </c>
      <c r="D32" s="200">
        <f>SUM(D24:D31)</f>
        <v>0</v>
      </c>
      <c r="E32" s="200">
        <f>SUM(E24:E31)</f>
        <v>0</v>
      </c>
      <c r="F32" s="200">
        <f>C32+D32+E32</f>
        <v>0</v>
      </c>
      <c r="G32" s="201">
        <f>G24+G25+G26+G27+G30+G31</f>
        <v>0</v>
      </c>
      <c r="H32" s="200">
        <f>H24+H26+H28+H30</f>
        <v>0</v>
      </c>
      <c r="I32" s="200">
        <f>I24+I25+I26+I27+I28+I29+I30+I31</f>
        <v>0</v>
      </c>
      <c r="J32" s="202">
        <f>G32+H32+I32</f>
        <v>0</v>
      </c>
      <c r="K32" s="279" t="s">
        <v>191</v>
      </c>
    </row>
    <row r="33" spans="1:23" x14ac:dyDescent="0.45">
      <c r="A33" s="221"/>
      <c r="B33" s="221" t="s">
        <v>192</v>
      </c>
      <c r="C33" s="255"/>
      <c r="D33" s="256"/>
      <c r="E33" s="255"/>
      <c r="F33" s="255"/>
      <c r="G33" s="255"/>
      <c r="H33" s="255"/>
      <c r="I33" s="256"/>
      <c r="J33" s="255"/>
      <c r="K33" s="255"/>
      <c r="L33" s="255"/>
    </row>
    <row r="34" spans="1:23" x14ac:dyDescent="0.45">
      <c r="A34" s="221"/>
      <c r="B34" s="388"/>
      <c r="C34" s="388"/>
      <c r="D34" s="388"/>
      <c r="E34" s="255"/>
      <c r="F34" s="255"/>
      <c r="G34" s="255"/>
      <c r="H34" s="255"/>
      <c r="I34" s="256"/>
      <c r="J34" s="255"/>
      <c r="K34" s="255"/>
      <c r="L34" s="255"/>
    </row>
    <row r="35" spans="1:23" x14ac:dyDescent="0.45">
      <c r="A35" s="221"/>
      <c r="B35" s="221"/>
      <c r="C35" s="255"/>
      <c r="D35" s="256"/>
      <c r="E35" s="255"/>
      <c r="F35" s="255"/>
      <c r="G35" s="255"/>
      <c r="H35" s="255"/>
      <c r="I35" s="256"/>
      <c r="J35" s="255"/>
      <c r="K35" s="255"/>
      <c r="L35" s="255"/>
    </row>
    <row r="36" spans="1:23" ht="15.75" x14ac:dyDescent="0.5">
      <c r="A36" s="221"/>
      <c r="B36" s="222" t="s">
        <v>193</v>
      </c>
      <c r="C36" s="222"/>
      <c r="D36" s="222"/>
      <c r="E36" s="222"/>
      <c r="F36" s="222"/>
      <c r="G36" s="222"/>
      <c r="H36" s="222"/>
      <c r="I36" s="222"/>
      <c r="J36" s="222" t="s">
        <v>194</v>
      </c>
      <c r="K36" s="222">
        <f>I5</f>
        <v>0</v>
      </c>
      <c r="L36" s="255"/>
    </row>
    <row r="37" spans="1:23" ht="15.75" x14ac:dyDescent="0.5">
      <c r="A37" s="221"/>
      <c r="B37" s="222" t="s">
        <v>195</v>
      </c>
      <c r="C37" s="222"/>
      <c r="D37" s="222"/>
      <c r="E37" s="222"/>
      <c r="F37" s="222"/>
      <c r="G37" s="222"/>
      <c r="H37" s="222"/>
      <c r="I37" s="222"/>
      <c r="J37" s="222"/>
      <c r="K37" s="222"/>
      <c r="L37" s="255"/>
    </row>
    <row r="38" spans="1:23" ht="15.75" x14ac:dyDescent="0.5">
      <c r="A38" s="221"/>
      <c r="B38" s="222" t="s">
        <v>196</v>
      </c>
      <c r="C38" s="222"/>
      <c r="D38" s="222"/>
      <c r="E38" s="222"/>
      <c r="F38" s="222"/>
      <c r="G38" s="222"/>
      <c r="H38" s="222"/>
      <c r="I38" s="222"/>
      <c r="J38" s="222"/>
      <c r="K38" s="222"/>
      <c r="L38" s="255"/>
    </row>
    <row r="39" spans="1:23" ht="15.75" x14ac:dyDescent="0.5">
      <c r="A39" s="221"/>
      <c r="B39" s="222"/>
      <c r="C39" s="222"/>
      <c r="D39" s="222"/>
      <c r="E39" s="222"/>
      <c r="F39" s="222"/>
      <c r="G39" s="222"/>
      <c r="H39" s="222"/>
      <c r="I39" s="222"/>
      <c r="J39" s="222"/>
      <c r="K39" s="222"/>
      <c r="L39" s="255"/>
    </row>
    <row r="40" spans="1:23" ht="18.399999999999999" thickBot="1" x14ac:dyDescent="0.6">
      <c r="A40" s="221"/>
      <c r="B40" s="257" t="s">
        <v>197</v>
      </c>
      <c r="C40" s="258" t="s">
        <v>191</v>
      </c>
      <c r="D40" s="222" t="s">
        <v>191</v>
      </c>
      <c r="E40" s="259"/>
      <c r="F40" s="259"/>
      <c r="G40" s="259"/>
      <c r="H40" s="259"/>
      <c r="I40" s="222"/>
      <c r="J40" s="222"/>
      <c r="K40" s="222"/>
      <c r="L40" s="255"/>
    </row>
    <row r="41" spans="1:23" ht="16.149999999999999" thickBot="1" x14ac:dyDescent="0.5">
      <c r="A41" s="221"/>
      <c r="B41" s="221"/>
      <c r="C41" s="389" t="s">
        <v>113</v>
      </c>
      <c r="D41" s="390"/>
      <c r="E41" s="390"/>
      <c r="F41" s="390"/>
      <c r="G41" s="390"/>
      <c r="H41" s="390"/>
      <c r="I41" s="391"/>
      <c r="J41" s="255"/>
      <c r="K41" s="255"/>
    </row>
    <row r="42" spans="1:23" ht="15.75" x14ac:dyDescent="0.45">
      <c r="A42" s="221"/>
      <c r="B42" s="221"/>
      <c r="C42" s="260" t="s">
        <v>198</v>
      </c>
      <c r="D42" s="203" t="s">
        <v>199</v>
      </c>
      <c r="E42" s="204">
        <f>I42*0.4967</f>
        <v>2960.66</v>
      </c>
      <c r="F42" s="205" t="s">
        <v>200</v>
      </c>
      <c r="G42" s="204">
        <f>I42-E42</f>
        <v>3000</v>
      </c>
      <c r="H42" s="207" t="s">
        <v>201</v>
      </c>
      <c r="I42" s="208">
        <v>5960.66</v>
      </c>
      <c r="J42" s="255"/>
      <c r="K42" s="255"/>
      <c r="M42" s="334"/>
      <c r="N42" s="328"/>
      <c r="O42" s="328"/>
      <c r="P42" s="328"/>
      <c r="Q42" s="328"/>
      <c r="R42" s="328"/>
      <c r="S42" s="328"/>
      <c r="T42" s="328"/>
      <c r="U42" s="328"/>
      <c r="V42" s="328"/>
      <c r="W42" s="174"/>
    </row>
    <row r="43" spans="1:23" ht="41.25" customHeight="1" x14ac:dyDescent="0.45">
      <c r="A43" s="221"/>
      <c r="B43" s="221"/>
      <c r="C43" s="261" t="s">
        <v>60</v>
      </c>
      <c r="D43" s="107" t="s">
        <v>238</v>
      </c>
      <c r="E43" s="209" t="s">
        <v>202</v>
      </c>
      <c r="F43" s="107" t="s">
        <v>203</v>
      </c>
      <c r="G43" s="210" t="s">
        <v>240</v>
      </c>
      <c r="H43" s="211" t="s">
        <v>204</v>
      </c>
      <c r="I43" s="212" t="s">
        <v>205</v>
      </c>
      <c r="J43" s="255"/>
      <c r="K43" s="255"/>
      <c r="M43" s="328"/>
      <c r="N43" s="328"/>
      <c r="O43" s="328"/>
      <c r="P43" s="328"/>
      <c r="Q43" s="328"/>
      <c r="R43" s="328"/>
      <c r="S43" s="328"/>
      <c r="T43" s="328"/>
      <c r="U43" s="328"/>
      <c r="V43" s="328"/>
      <c r="W43" s="174"/>
    </row>
    <row r="44" spans="1:23" ht="14.65" thickBot="1" x14ac:dyDescent="0.5">
      <c r="A44" s="221"/>
      <c r="B44" s="221"/>
      <c r="C44" s="120">
        <f>'Q1 Expense Detail'!H89</f>
        <v>0</v>
      </c>
      <c r="D44" s="213">
        <f>IF(E42&gt;0,ROUND(C44*(E42/I42),2),0)</f>
        <v>0</v>
      </c>
      <c r="E44" s="213">
        <f>IF(G42&gt;0,ROUND(C44*(G42/I42),2),0)</f>
        <v>0</v>
      </c>
      <c r="F44" s="214">
        <f>I42</f>
        <v>5960.66</v>
      </c>
      <c r="G44" s="215">
        <f>E42-D44</f>
        <v>2960.66</v>
      </c>
      <c r="H44" s="216">
        <f>G42-E44</f>
        <v>3000</v>
      </c>
      <c r="I44" s="217">
        <f>I42-C44</f>
        <v>5960.66</v>
      </c>
      <c r="J44" s="255"/>
      <c r="K44" s="255"/>
      <c r="M44" s="328"/>
      <c r="N44" s="328"/>
      <c r="O44" s="328"/>
      <c r="P44" s="328"/>
      <c r="Q44" s="328"/>
      <c r="R44" s="328"/>
      <c r="S44" s="328"/>
      <c r="T44" s="328"/>
      <c r="U44" s="328"/>
      <c r="V44" s="328"/>
      <c r="W44" s="174"/>
    </row>
    <row r="45" spans="1:23" ht="16.149999999999999" thickBot="1" x14ac:dyDescent="0.55000000000000004">
      <c r="A45" s="221"/>
      <c r="B45" s="222"/>
      <c r="C45" s="221"/>
      <c r="D45" s="221"/>
      <c r="E45" s="221"/>
      <c r="F45" s="221"/>
      <c r="G45" s="221"/>
      <c r="H45" s="221"/>
      <c r="I45" s="221"/>
      <c r="J45" s="221"/>
      <c r="K45" s="221"/>
      <c r="L45" s="222"/>
      <c r="M45" s="328"/>
      <c r="N45" s="328"/>
      <c r="O45" s="328"/>
      <c r="P45" s="328"/>
      <c r="Q45" s="328"/>
      <c r="R45" s="328"/>
      <c r="S45" s="328"/>
      <c r="T45" s="328"/>
      <c r="U45" s="328"/>
      <c r="V45" s="328"/>
      <c r="W45" s="174"/>
    </row>
    <row r="46" spans="1:23" ht="16.5" customHeight="1" thickBot="1" x14ac:dyDescent="0.55000000000000004">
      <c r="A46" s="221"/>
      <c r="B46" s="222"/>
      <c r="C46" s="389" t="s">
        <v>263</v>
      </c>
      <c r="D46" s="390"/>
      <c r="E46" s="390"/>
      <c r="F46" s="390"/>
      <c r="G46" s="390"/>
      <c r="H46" s="390"/>
      <c r="I46" s="391"/>
      <c r="J46" s="221"/>
      <c r="K46" s="221"/>
      <c r="L46" s="222"/>
      <c r="M46" s="329"/>
      <c r="N46" s="329"/>
      <c r="O46" s="329"/>
      <c r="P46" s="329"/>
      <c r="Q46" s="329"/>
      <c r="R46" s="329"/>
      <c r="S46" s="329"/>
      <c r="T46" s="329"/>
      <c r="U46" s="329"/>
      <c r="V46" s="329"/>
      <c r="W46" s="329"/>
    </row>
    <row r="47" spans="1:23" ht="15.75" x14ac:dyDescent="0.5">
      <c r="A47" s="221"/>
      <c r="B47" s="222"/>
      <c r="C47" s="260" t="s">
        <v>198</v>
      </c>
      <c r="D47" s="203" t="s">
        <v>199</v>
      </c>
      <c r="E47" s="204">
        <f>I47*0.4967</f>
        <v>0</v>
      </c>
      <c r="F47" s="205" t="s">
        <v>200</v>
      </c>
      <c r="G47" s="204">
        <f>I47-E47</f>
        <v>0</v>
      </c>
      <c r="H47" s="207" t="s">
        <v>201</v>
      </c>
      <c r="I47" s="208">
        <v>0</v>
      </c>
      <c r="J47" s="221"/>
      <c r="K47" s="221"/>
      <c r="L47" s="222"/>
      <c r="M47" s="328"/>
      <c r="N47" s="328"/>
      <c r="O47" s="328"/>
      <c r="P47" s="328"/>
      <c r="Q47" s="328"/>
      <c r="R47" s="328"/>
      <c r="S47" s="328"/>
      <c r="T47" s="328"/>
      <c r="U47" s="328"/>
      <c r="V47" s="328"/>
      <c r="W47" s="328"/>
    </row>
    <row r="48" spans="1:23" ht="28.5" x14ac:dyDescent="0.5">
      <c r="A48" s="221"/>
      <c r="B48" s="222"/>
      <c r="C48" s="261" t="s">
        <v>60</v>
      </c>
      <c r="D48" s="107" t="s">
        <v>238</v>
      </c>
      <c r="E48" s="209" t="s">
        <v>202</v>
      </c>
      <c r="F48" s="107" t="s">
        <v>203</v>
      </c>
      <c r="G48" s="210" t="s">
        <v>240</v>
      </c>
      <c r="H48" s="211" t="s">
        <v>204</v>
      </c>
      <c r="I48" s="212" t="s">
        <v>205</v>
      </c>
      <c r="J48" s="221"/>
      <c r="K48" s="221"/>
      <c r="L48" s="222"/>
      <c r="M48" s="328"/>
      <c r="N48" s="328"/>
      <c r="O48" s="328"/>
      <c r="P48" s="328"/>
      <c r="Q48" s="328"/>
      <c r="R48" s="328"/>
      <c r="S48" s="328"/>
      <c r="T48" s="328"/>
      <c r="U48" s="328"/>
      <c r="V48" s="328"/>
      <c r="W48" s="328"/>
    </row>
    <row r="49" spans="1:23" ht="16.149999999999999" thickBot="1" x14ac:dyDescent="0.55000000000000004">
      <c r="A49" s="221"/>
      <c r="B49" s="222"/>
      <c r="C49" s="120">
        <f>'Q1 Expense Detail'!H93</f>
        <v>0</v>
      </c>
      <c r="D49" s="213">
        <f>IF(C49=0,0,ROUND(C49*(E47/I47),2))</f>
        <v>0</v>
      </c>
      <c r="E49" s="213">
        <f>IF(C49=0,0,ROUND(C49*(G47/I47),2))</f>
        <v>0</v>
      </c>
      <c r="F49" s="214">
        <f>I47</f>
        <v>0</v>
      </c>
      <c r="G49" s="215">
        <f>E47-D49</f>
        <v>0</v>
      </c>
      <c r="H49" s="216">
        <f>G47-E49</f>
        <v>0</v>
      </c>
      <c r="I49" s="217">
        <f>I47-C49</f>
        <v>0</v>
      </c>
      <c r="J49" s="221"/>
      <c r="K49" s="221"/>
      <c r="L49" s="222"/>
      <c r="M49" s="328"/>
      <c r="N49" s="328"/>
      <c r="O49" s="328"/>
      <c r="P49" s="328"/>
      <c r="Q49" s="328"/>
      <c r="R49" s="328"/>
      <c r="S49" s="328"/>
      <c r="T49" s="328"/>
      <c r="U49" s="328"/>
      <c r="V49" s="328"/>
      <c r="W49" s="328"/>
    </row>
    <row r="50" spans="1:23" ht="16.5" customHeight="1" thickBot="1" x14ac:dyDescent="0.55000000000000004">
      <c r="A50" s="221"/>
      <c r="B50" s="222"/>
      <c r="C50" s="221"/>
      <c r="D50" s="221"/>
      <c r="E50" s="221"/>
      <c r="F50" s="221"/>
      <c r="G50" s="221"/>
      <c r="H50" s="221"/>
      <c r="I50" s="221"/>
      <c r="J50" s="221"/>
      <c r="K50" s="221"/>
      <c r="L50" s="222"/>
      <c r="M50" s="307"/>
      <c r="N50" s="307"/>
      <c r="O50" s="174"/>
      <c r="P50" s="174"/>
      <c r="Q50" s="174"/>
      <c r="R50" s="174"/>
      <c r="S50" s="174"/>
      <c r="T50" s="174"/>
      <c r="U50" s="174"/>
      <c r="V50" s="174"/>
      <c r="W50" s="174"/>
    </row>
    <row r="51" spans="1:23" ht="16.5" customHeight="1" thickBot="1" x14ac:dyDescent="0.55000000000000004">
      <c r="A51" s="221"/>
      <c r="B51" s="222"/>
      <c r="F51" s="249"/>
      <c r="G51" s="250" t="s">
        <v>206</v>
      </c>
      <c r="H51" s="251"/>
      <c r="M51" s="328"/>
      <c r="N51" s="328"/>
      <c r="O51" s="328"/>
      <c r="P51" s="328"/>
      <c r="Q51" s="328"/>
      <c r="R51" s="328"/>
      <c r="S51" s="328"/>
      <c r="T51" s="328"/>
      <c r="U51" s="328"/>
      <c r="V51" s="328"/>
      <c r="W51" s="328"/>
    </row>
    <row r="52" spans="1:23" ht="26.65" thickBot="1" x14ac:dyDescent="0.55000000000000004">
      <c r="A52" s="221"/>
      <c r="B52" s="222"/>
      <c r="C52" s="395" t="s">
        <v>262</v>
      </c>
      <c r="D52" s="396"/>
      <c r="F52" s="252" t="s">
        <v>64</v>
      </c>
      <c r="G52" s="253" t="s">
        <v>239</v>
      </c>
      <c r="H52" s="254" t="s">
        <v>69</v>
      </c>
      <c r="M52" s="328"/>
      <c r="N52" s="328"/>
      <c r="O52" s="328"/>
      <c r="P52" s="328"/>
      <c r="Q52" s="328"/>
      <c r="R52" s="328"/>
      <c r="S52" s="328"/>
      <c r="T52" s="328"/>
      <c r="U52" s="328"/>
      <c r="V52" s="328"/>
      <c r="W52" s="328"/>
    </row>
    <row r="53" spans="1:23" ht="15.75" customHeight="1" thickBot="1" x14ac:dyDescent="0.55000000000000004">
      <c r="A53" s="221"/>
      <c r="B53" s="222"/>
      <c r="C53" s="410" t="s">
        <v>60</v>
      </c>
      <c r="D53" s="411"/>
      <c r="F53" s="248" t="s">
        <v>191</v>
      </c>
      <c r="G53" s="296">
        <v>0</v>
      </c>
      <c r="H53" s="327">
        <v>0</v>
      </c>
      <c r="M53" s="328"/>
      <c r="N53" s="328"/>
      <c r="O53" s="328"/>
      <c r="P53" s="328"/>
      <c r="Q53" s="328"/>
      <c r="R53" s="328"/>
      <c r="S53" s="328"/>
      <c r="T53" s="328"/>
      <c r="U53" s="328"/>
      <c r="V53" s="328"/>
      <c r="W53" s="328"/>
    </row>
    <row r="54" spans="1:23" ht="16.149999999999999" thickBot="1" x14ac:dyDescent="0.55000000000000004">
      <c r="A54" s="221"/>
      <c r="B54" s="222"/>
      <c r="C54" s="406">
        <f>'Q1 Expense Detail'!H81</f>
        <v>0</v>
      </c>
      <c r="D54" s="407"/>
      <c r="F54" s="223" t="s">
        <v>65</v>
      </c>
      <c r="G54" s="224">
        <f>D32</f>
        <v>0</v>
      </c>
      <c r="H54" s="219">
        <f>G53-G54</f>
        <v>0</v>
      </c>
      <c r="M54" s="328"/>
      <c r="N54" s="328"/>
      <c r="O54" s="328"/>
      <c r="P54" s="328"/>
      <c r="Q54" s="328"/>
      <c r="R54" s="328"/>
      <c r="S54" s="328"/>
      <c r="T54" s="328"/>
      <c r="U54" s="328"/>
      <c r="V54" s="328"/>
      <c r="W54" s="328"/>
    </row>
    <row r="55" spans="1:23" ht="15.75" x14ac:dyDescent="0.5">
      <c r="A55" s="221"/>
      <c r="B55" s="222"/>
      <c r="F55" s="225" t="s">
        <v>66</v>
      </c>
      <c r="G55" s="226">
        <v>0</v>
      </c>
      <c r="H55" s="219">
        <v>0</v>
      </c>
    </row>
    <row r="56" spans="1:23" ht="15.75" x14ac:dyDescent="0.5">
      <c r="A56" s="221"/>
      <c r="B56" s="222"/>
      <c r="F56" s="225" t="s">
        <v>67</v>
      </c>
      <c r="G56" s="226">
        <v>0</v>
      </c>
      <c r="H56" s="219">
        <v>0</v>
      </c>
      <c r="I56" s="221"/>
      <c r="J56" s="222"/>
    </row>
    <row r="57" spans="1:23" ht="15.75" customHeight="1" thickBot="1" x14ac:dyDescent="0.55000000000000004">
      <c r="A57" s="221"/>
      <c r="B57" s="222"/>
      <c r="F57" s="227" t="s">
        <v>68</v>
      </c>
      <c r="G57" s="228">
        <v>0</v>
      </c>
      <c r="H57" s="220">
        <v>0</v>
      </c>
      <c r="I57" s="221"/>
      <c r="J57" s="222"/>
    </row>
    <row r="58" spans="1:23" ht="15.75" x14ac:dyDescent="0.5">
      <c r="A58" s="221"/>
      <c r="B58" s="222"/>
      <c r="C58" s="221"/>
      <c r="D58" s="221"/>
      <c r="E58" s="221"/>
      <c r="F58" s="221"/>
      <c r="G58" s="221"/>
      <c r="H58" s="221"/>
      <c r="I58" s="221"/>
      <c r="J58" s="221"/>
      <c r="K58" s="221"/>
      <c r="L58" s="222"/>
    </row>
    <row r="59" spans="1:23" ht="15.75" customHeight="1" x14ac:dyDescent="0.5">
      <c r="A59" s="221"/>
      <c r="B59" s="370" t="s">
        <v>207</v>
      </c>
      <c r="C59" s="371"/>
      <c r="D59" s="371"/>
      <c r="E59" s="372"/>
      <c r="F59" s="229"/>
      <c r="G59" s="222"/>
      <c r="H59" s="379" t="s">
        <v>208</v>
      </c>
      <c r="I59" s="380"/>
      <c r="J59" s="380"/>
      <c r="K59" s="381"/>
      <c r="L59" s="222"/>
    </row>
    <row r="60" spans="1:23" ht="15.75" x14ac:dyDescent="0.5">
      <c r="A60" s="221"/>
      <c r="B60" s="373"/>
      <c r="C60" s="374"/>
      <c r="D60" s="374"/>
      <c r="E60" s="375"/>
      <c r="F60" s="229"/>
      <c r="G60" s="222"/>
      <c r="H60" s="382"/>
      <c r="I60" s="383"/>
      <c r="J60" s="383"/>
      <c r="K60" s="384"/>
      <c r="L60" s="221"/>
    </row>
    <row r="61" spans="1:23" ht="15.75" x14ac:dyDescent="0.5">
      <c r="A61" s="221"/>
      <c r="B61" s="373"/>
      <c r="C61" s="374"/>
      <c r="D61" s="374"/>
      <c r="E61" s="375"/>
      <c r="F61" s="229"/>
      <c r="G61" s="222"/>
      <c r="H61" s="382"/>
      <c r="I61" s="383"/>
      <c r="J61" s="383"/>
      <c r="K61" s="384"/>
      <c r="L61" s="221"/>
    </row>
    <row r="62" spans="1:23" ht="15.75" x14ac:dyDescent="0.5">
      <c r="A62" s="221"/>
      <c r="B62" s="373"/>
      <c r="C62" s="374"/>
      <c r="D62" s="374"/>
      <c r="E62" s="375"/>
      <c r="F62" s="229"/>
      <c r="G62" s="222"/>
      <c r="H62" s="382"/>
      <c r="I62" s="383"/>
      <c r="J62" s="383"/>
      <c r="K62" s="384"/>
      <c r="L62" s="221"/>
    </row>
    <row r="63" spans="1:23" ht="15.75" x14ac:dyDescent="0.5">
      <c r="A63" s="221"/>
      <c r="B63" s="373"/>
      <c r="C63" s="374"/>
      <c r="D63" s="374"/>
      <c r="E63" s="375"/>
      <c r="F63" s="229"/>
      <c r="G63" s="222"/>
      <c r="H63" s="382"/>
      <c r="I63" s="383"/>
      <c r="J63" s="383"/>
      <c r="K63" s="384"/>
      <c r="L63" s="221"/>
    </row>
    <row r="64" spans="1:23" ht="15.75" x14ac:dyDescent="0.5">
      <c r="A64" s="221"/>
      <c r="B64" s="373"/>
      <c r="C64" s="374"/>
      <c r="D64" s="374"/>
      <c r="E64" s="375"/>
      <c r="F64" s="229"/>
      <c r="G64" s="222"/>
      <c r="H64" s="382"/>
      <c r="I64" s="383"/>
      <c r="J64" s="383"/>
      <c r="K64" s="384"/>
      <c r="L64" s="222"/>
    </row>
    <row r="65" spans="1:12" ht="15.75" x14ac:dyDescent="0.5">
      <c r="A65" s="221"/>
      <c r="B65" s="373"/>
      <c r="C65" s="374"/>
      <c r="D65" s="374"/>
      <c r="E65" s="375"/>
      <c r="F65" s="229"/>
      <c r="G65" s="222"/>
      <c r="H65" s="382"/>
      <c r="I65" s="383"/>
      <c r="J65" s="383"/>
      <c r="K65" s="384"/>
      <c r="L65" s="222"/>
    </row>
    <row r="66" spans="1:12" ht="15.75" x14ac:dyDescent="0.5">
      <c r="A66" s="221"/>
      <c r="B66" s="373"/>
      <c r="C66" s="374"/>
      <c r="D66" s="374"/>
      <c r="E66" s="375"/>
      <c r="F66" s="229"/>
      <c r="G66" s="222"/>
      <c r="H66" s="382"/>
      <c r="I66" s="383"/>
      <c r="J66" s="383"/>
      <c r="K66" s="384"/>
      <c r="L66" s="222"/>
    </row>
    <row r="67" spans="1:12" ht="15.75" x14ac:dyDescent="0.5">
      <c r="A67" s="221"/>
      <c r="B67" s="373"/>
      <c r="C67" s="374"/>
      <c r="D67" s="374"/>
      <c r="E67" s="375"/>
      <c r="F67" s="229"/>
      <c r="G67" s="222"/>
      <c r="H67" s="382"/>
      <c r="I67" s="383"/>
      <c r="J67" s="383"/>
      <c r="K67" s="384"/>
      <c r="L67" s="222"/>
    </row>
    <row r="68" spans="1:12" x14ac:dyDescent="0.45">
      <c r="A68" s="221"/>
      <c r="B68" s="376"/>
      <c r="C68" s="377"/>
      <c r="D68" s="377"/>
      <c r="E68" s="378"/>
      <c r="F68" s="229"/>
      <c r="G68" s="221"/>
      <c r="H68" s="385"/>
      <c r="I68" s="386"/>
      <c r="J68" s="386"/>
      <c r="K68" s="387"/>
      <c r="L68" s="221"/>
    </row>
    <row r="69" spans="1:12" x14ac:dyDescent="0.45">
      <c r="A69" s="221"/>
      <c r="B69" s="230" t="s">
        <v>139</v>
      </c>
      <c r="C69" s="231"/>
      <c r="D69" s="232" t="s">
        <v>0</v>
      </c>
      <c r="E69" s="233"/>
      <c r="F69" s="221"/>
      <c r="G69" s="221"/>
      <c r="H69" s="230" t="s">
        <v>139</v>
      </c>
      <c r="I69" s="231"/>
      <c r="J69" s="232" t="s">
        <v>0</v>
      </c>
      <c r="K69" s="233"/>
      <c r="L69" s="221"/>
    </row>
    <row r="70" spans="1:12" x14ac:dyDescent="0.45">
      <c r="A70" s="221"/>
      <c r="B70" s="221"/>
      <c r="C70" s="221"/>
      <c r="D70" s="234"/>
      <c r="E70" s="221"/>
      <c r="F70" s="221"/>
      <c r="G70" s="221"/>
      <c r="H70" s="221"/>
      <c r="I70" s="221"/>
      <c r="J70" s="234"/>
      <c r="K70" s="221"/>
      <c r="L70" s="221"/>
    </row>
    <row r="71" spans="1:12" x14ac:dyDescent="0.45">
      <c r="A71" s="221"/>
      <c r="B71" s="221"/>
      <c r="C71" s="235"/>
      <c r="D71" s="236"/>
      <c r="E71" s="236"/>
      <c r="F71" s="236"/>
      <c r="G71" s="236"/>
      <c r="H71" s="236"/>
      <c r="I71" s="236"/>
      <c r="J71" s="237"/>
      <c r="K71" s="221"/>
      <c r="L71" s="221"/>
    </row>
    <row r="72" spans="1:12" x14ac:dyDescent="0.45">
      <c r="A72" s="221"/>
      <c r="B72" s="221"/>
      <c r="C72" s="238" t="s">
        <v>209</v>
      </c>
      <c r="D72" s="399"/>
      <c r="E72" s="399"/>
      <c r="F72" s="399"/>
      <c r="G72" s="399"/>
      <c r="H72" s="239" t="s">
        <v>210</v>
      </c>
      <c r="I72" s="399"/>
      <c r="J72" s="400"/>
      <c r="K72" s="221"/>
      <c r="L72" s="221"/>
    </row>
    <row r="73" spans="1:12" x14ac:dyDescent="0.45">
      <c r="A73" s="221"/>
      <c r="B73" s="221"/>
      <c r="C73" s="230"/>
      <c r="D73" s="231" t="s">
        <v>62</v>
      </c>
      <c r="E73" s="231"/>
      <c r="F73" s="231"/>
      <c r="G73" s="231"/>
      <c r="H73" s="231"/>
      <c r="I73" s="231"/>
      <c r="J73" s="233"/>
      <c r="K73" s="221"/>
      <c r="L73" s="221"/>
    </row>
    <row r="74" spans="1:12" x14ac:dyDescent="0.45">
      <c r="A74" s="221"/>
      <c r="B74" s="221"/>
      <c r="C74" s="221"/>
      <c r="D74" s="221"/>
      <c r="E74" s="221"/>
      <c r="F74" s="221"/>
      <c r="G74" s="221"/>
      <c r="H74" s="221"/>
      <c r="I74" s="221"/>
      <c r="J74" s="221"/>
      <c r="K74" s="221"/>
      <c r="L74" s="221"/>
    </row>
    <row r="75" spans="1:12" ht="15.75" x14ac:dyDescent="0.5">
      <c r="A75" s="221"/>
      <c r="B75" s="221"/>
      <c r="C75" s="240"/>
      <c r="D75" s="241"/>
      <c r="E75" s="241"/>
      <c r="F75" s="241"/>
      <c r="G75" s="241"/>
      <c r="H75" s="241"/>
      <c r="I75" s="241"/>
      <c r="J75" s="242"/>
      <c r="K75" s="221"/>
      <c r="L75" s="221"/>
    </row>
    <row r="76" spans="1:12" ht="15.75" x14ac:dyDescent="0.5">
      <c r="A76" s="221"/>
      <c r="B76" s="221"/>
      <c r="C76" s="243" t="s">
        <v>211</v>
      </c>
      <c r="D76" s="244"/>
      <c r="E76" s="244"/>
      <c r="F76" s="244"/>
      <c r="G76" s="244"/>
      <c r="H76" s="245" t="s">
        <v>212</v>
      </c>
      <c r="I76" s="244"/>
      <c r="J76" s="246"/>
      <c r="K76" s="221"/>
      <c r="L76" s="221"/>
    </row>
    <row r="77" spans="1:12" ht="15.75" x14ac:dyDescent="0.5">
      <c r="A77" s="221"/>
      <c r="B77" s="221"/>
      <c r="C77" s="247"/>
      <c r="D77" s="231" t="s">
        <v>63</v>
      </c>
      <c r="E77" s="244"/>
      <c r="F77" s="244"/>
      <c r="G77" s="244"/>
      <c r="H77" s="244"/>
      <c r="I77" s="244"/>
      <c r="J77" s="246"/>
      <c r="K77" s="221"/>
      <c r="L77" s="221"/>
    </row>
    <row r="78" spans="1:12" x14ac:dyDescent="0.45">
      <c r="A78" s="221"/>
      <c r="B78" s="221"/>
      <c r="C78" s="221"/>
      <c r="D78" s="221"/>
      <c r="E78" s="221"/>
      <c r="F78" s="221"/>
      <c r="G78" s="221"/>
      <c r="H78" s="221"/>
      <c r="I78" s="221"/>
      <c r="J78" s="221"/>
      <c r="K78" s="221"/>
      <c r="L78" s="221"/>
    </row>
    <row r="79" spans="1:12" x14ac:dyDescent="0.45">
      <c r="A79" s="221"/>
      <c r="B79" s="221"/>
      <c r="C79" s="221"/>
      <c r="D79" s="221"/>
      <c r="E79" s="221"/>
      <c r="F79" s="221"/>
      <c r="G79" s="221"/>
      <c r="H79" s="221"/>
      <c r="I79" s="221"/>
      <c r="J79" s="221"/>
      <c r="K79" s="221"/>
      <c r="L79" s="221"/>
    </row>
  </sheetData>
  <protectedRanges>
    <protectedRange algorithmName="SHA-512" hashValue="gXWWTBIbTZd6acZ2Qj7Qsw6/IB/2IVWDpT+LDU5ygGhxz30OedFUMJPJzfGe+sEeQulyfQ24ypnGaKsgq+Pekw==" saltValue="UsMZKiJVlKG5lhQLJXZPwg==" spinCount="100000" sqref="J22:K22 F19:H19 D21:L21 D20:I20" name="Costs_2_1_1"/>
    <protectedRange algorithmName="SHA-512" hashValue="r/2vH3IMy2sTyj++NOJQLYet0k8kcVYaN63ergf2J3JgYhpMmXjzkQoLAUqyQahA0h1y5XSBPDM5BdhIfAxDYw==" saltValue="5kg7gjTQybwiLB0DQnyKdA==" spinCount="100000" sqref="C15:C18" name="Hours_2_1"/>
    <protectedRange algorithmName="SHA-512" hashValue="oy0h2xuW8fi5NgBITze/Jc5KBsZMLvIHy3+XAfFXbucKIZbuM2WRhGpd7FVqBMUY6/IV16g2gHrhesZ3tyEkmA==" saltValue="og28GdLo8FfDKgx4t8ebwg==" spinCount="100000" sqref="C44 C49" name="Range4_2_1_1"/>
    <protectedRange algorithmName="SHA-512" hashValue="shxV++o4d/iImXso/dkFVbuA/vK3Y47WeIiazJh+0jC3A2r19VrqSxLxAClruJOssajaQXzzAuFAJenIAf82mA==" saltValue="Em9IbrZd/NgQExnDBpUoIA==" spinCount="100000" sqref="C44 C49" name="ro 082011_2_1_1"/>
    <protectedRange algorithmName="SHA-512" hashValue="gXWWTBIbTZd6acZ2Qj7Qsw6/IB/2IVWDpT+LDU5ygGhxz30OedFUMJPJzfGe+sEeQulyfQ24ypnGaKsgq+Pekw==" saltValue="UsMZKiJVlKG5lhQLJXZPwg==" spinCount="100000" sqref="D19:E19" name="Costs_2_1_1_1"/>
  </protectedRanges>
  <mergeCells count="35">
    <mergeCell ref="A1:M1"/>
    <mergeCell ref="I9:L9"/>
    <mergeCell ref="I10:L10"/>
    <mergeCell ref="I11:L11"/>
    <mergeCell ref="A2:M2"/>
    <mergeCell ref="A3:M3"/>
    <mergeCell ref="I5:L5"/>
    <mergeCell ref="I6:L6"/>
    <mergeCell ref="I7:L7"/>
    <mergeCell ref="I8:L8"/>
    <mergeCell ref="D13:F13"/>
    <mergeCell ref="C52:D52"/>
    <mergeCell ref="B22:B23"/>
    <mergeCell ref="D72:G72"/>
    <mergeCell ref="I72:J72"/>
    <mergeCell ref="G13:I13"/>
    <mergeCell ref="C22:F22"/>
    <mergeCell ref="G22:J22"/>
    <mergeCell ref="C54:D54"/>
    <mergeCell ref="J13:J14"/>
    <mergeCell ref="C53:D53"/>
    <mergeCell ref="C46:I46"/>
    <mergeCell ref="B13:B14"/>
    <mergeCell ref="C13:C14"/>
    <mergeCell ref="M47:W49"/>
    <mergeCell ref="M51:W54"/>
    <mergeCell ref="B59:E68"/>
    <mergeCell ref="H59:K68"/>
    <mergeCell ref="B34:D34"/>
    <mergeCell ref="C41:I41"/>
    <mergeCell ref="M42:V42"/>
    <mergeCell ref="M43:V43"/>
    <mergeCell ref="M44:V44"/>
    <mergeCell ref="M45:V45"/>
    <mergeCell ref="M46:W46"/>
  </mergeCells>
  <pageMargins left="0.7" right="0.7" top="0.75" bottom="0.75" header="0.3" footer="0.3"/>
  <pageSetup scale="7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0661" r:id="rId4" name="Check Box 5">
              <controlPr defaultSize="0" autoFill="0" autoLine="0" autoPict="0">
                <anchor moveWithCells="1">
                  <from>
                    <xdr:col>3</xdr:col>
                    <xdr:colOff>66675</xdr:colOff>
                    <xdr:row>8</xdr:row>
                    <xdr:rowOff>180975</xdr:rowOff>
                  </from>
                  <to>
                    <xdr:col>4</xdr:col>
                    <xdr:colOff>28575</xdr:colOff>
                    <xdr:row>10</xdr:row>
                    <xdr:rowOff>28575</xdr:rowOff>
                  </to>
                </anchor>
              </controlPr>
            </control>
          </mc:Choice>
        </mc:AlternateContent>
        <mc:AlternateContent xmlns:mc="http://schemas.openxmlformats.org/markup-compatibility/2006">
          <mc:Choice Requires="x14">
            <control shapeId="70662" r:id="rId5" name="Check Box 6">
              <controlPr defaultSize="0" autoFill="0" autoLine="0" autoPict="0">
                <anchor moveWithCells="1">
                  <from>
                    <xdr:col>3</xdr:col>
                    <xdr:colOff>66675</xdr:colOff>
                    <xdr:row>9</xdr:row>
                    <xdr:rowOff>180975</xdr:rowOff>
                  </from>
                  <to>
                    <xdr:col>3</xdr:col>
                    <xdr:colOff>914400</xdr:colOff>
                    <xdr:row>11</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I94"/>
  <sheetViews>
    <sheetView zoomScaleNormal="100" workbookViewId="0">
      <selection activeCell="C80" sqref="C80:D80"/>
    </sheetView>
  </sheetViews>
  <sheetFormatPr defaultColWidth="9.1328125" defaultRowHeight="14.25" x14ac:dyDescent="0.45"/>
  <cols>
    <col min="1" max="1" width="11.3984375" style="7" customWidth="1"/>
    <col min="2" max="2" width="9.86328125" style="7" customWidth="1"/>
    <col min="3" max="3" width="11.86328125" style="7" customWidth="1"/>
    <col min="4" max="4" width="13.1328125" style="7" customWidth="1"/>
    <col min="5" max="8" width="18.73046875" style="7" customWidth="1"/>
    <col min="9" max="9" width="12.3984375" style="7" customWidth="1"/>
    <col min="10" max="16384" width="9.1328125" style="7"/>
  </cols>
  <sheetData>
    <row r="1" spans="1:9" ht="15.75" x14ac:dyDescent="0.45">
      <c r="A1" s="343" t="s">
        <v>223</v>
      </c>
      <c r="B1" s="343"/>
      <c r="C1" s="343"/>
      <c r="D1" s="343"/>
      <c r="E1" s="343"/>
      <c r="F1" s="343"/>
      <c r="G1" s="343"/>
      <c r="H1" s="343"/>
      <c r="I1" s="343"/>
    </row>
    <row r="2" spans="1:9" ht="15.75" x14ac:dyDescent="0.45">
      <c r="A2" s="8" t="s">
        <v>58</v>
      </c>
      <c r="B2" s="121"/>
      <c r="C2" s="121"/>
      <c r="D2" s="121"/>
      <c r="E2" s="121"/>
      <c r="F2" s="12"/>
      <c r="G2" s="12"/>
      <c r="I2" s="12"/>
    </row>
    <row r="3" spans="1:9" x14ac:dyDescent="0.45">
      <c r="A3" s="8" t="s">
        <v>57</v>
      </c>
      <c r="B3" s="116" t="str">
        <f>'Q1'!C11</f>
        <v>2022/2023</v>
      </c>
      <c r="D3" s="15"/>
      <c r="E3" s="16"/>
      <c r="F3" s="16"/>
    </row>
    <row r="4" spans="1:9" ht="14.25" customHeight="1" x14ac:dyDescent="0.45">
      <c r="A4" s="17" t="s">
        <v>47</v>
      </c>
      <c r="B4" s="7">
        <v>1</v>
      </c>
      <c r="E4" s="18" t="s">
        <v>26</v>
      </c>
      <c r="F4" s="18" t="s">
        <v>26</v>
      </c>
      <c r="G4" s="18" t="s">
        <v>26</v>
      </c>
      <c r="H4" s="18" t="s">
        <v>26</v>
      </c>
      <c r="I4" s="418" t="s">
        <v>131</v>
      </c>
    </row>
    <row r="5" spans="1:9" ht="14.65" thickBot="1" x14ac:dyDescent="0.5">
      <c r="E5" s="18" t="s">
        <v>80</v>
      </c>
      <c r="F5" s="18" t="s">
        <v>81</v>
      </c>
      <c r="G5" s="18" t="s">
        <v>82</v>
      </c>
      <c r="H5" s="18" t="s">
        <v>64</v>
      </c>
      <c r="I5" s="418"/>
    </row>
    <row r="6" spans="1:9" x14ac:dyDescent="0.45">
      <c r="B6" s="19" t="s">
        <v>78</v>
      </c>
      <c r="C6" s="20"/>
      <c r="D6" s="20"/>
      <c r="E6" s="21"/>
      <c r="F6" s="21"/>
      <c r="G6" s="21"/>
      <c r="H6" s="22"/>
    </row>
    <row r="7" spans="1:9" x14ac:dyDescent="0.45">
      <c r="B7" s="31" t="s">
        <v>46</v>
      </c>
      <c r="C7" s="24"/>
      <c r="D7" s="24"/>
      <c r="H7" s="38"/>
    </row>
    <row r="8" spans="1:9" x14ac:dyDescent="0.45">
      <c r="B8" s="23"/>
      <c r="C8" s="24" t="s">
        <v>149</v>
      </c>
      <c r="D8" s="24"/>
      <c r="E8" s="92">
        <v>0</v>
      </c>
      <c r="F8" s="92">
        <v>0</v>
      </c>
      <c r="G8" s="92">
        <v>0</v>
      </c>
      <c r="H8" s="93">
        <f t="shared" ref="H8:H13" si="0">SUM(E8:G8)</f>
        <v>0</v>
      </c>
      <c r="I8" s="7" t="s">
        <v>191</v>
      </c>
    </row>
    <row r="9" spans="1:9" x14ac:dyDescent="0.45">
      <c r="B9" s="23"/>
      <c r="C9" s="24" t="s">
        <v>147</v>
      </c>
      <c r="D9" s="24"/>
      <c r="E9" s="92">
        <v>0</v>
      </c>
      <c r="F9" s="92">
        <v>0</v>
      </c>
      <c r="G9" s="92">
        <v>0</v>
      </c>
      <c r="H9" s="93">
        <f t="shared" si="0"/>
        <v>0</v>
      </c>
    </row>
    <row r="10" spans="1:9" x14ac:dyDescent="0.45">
      <c r="B10" s="23"/>
      <c r="C10" s="24" t="s">
        <v>146</v>
      </c>
      <c r="D10" s="24"/>
      <c r="E10" s="92">
        <v>0</v>
      </c>
      <c r="F10" s="92">
        <v>0</v>
      </c>
      <c r="G10" s="92">
        <v>0</v>
      </c>
      <c r="H10" s="93">
        <f t="shared" si="0"/>
        <v>0</v>
      </c>
    </row>
    <row r="11" spans="1:9" x14ac:dyDescent="0.45">
      <c r="B11" s="23"/>
      <c r="C11" s="24" t="s">
        <v>144</v>
      </c>
      <c r="D11" s="24"/>
      <c r="E11" s="92">
        <v>0</v>
      </c>
      <c r="F11" s="92">
        <v>0</v>
      </c>
      <c r="G11" s="92">
        <v>0</v>
      </c>
      <c r="H11" s="93">
        <f t="shared" si="0"/>
        <v>0</v>
      </c>
    </row>
    <row r="12" spans="1:9" x14ac:dyDescent="0.45">
      <c r="B12" s="23"/>
      <c r="C12" s="24" t="s">
        <v>145</v>
      </c>
      <c r="D12" s="24"/>
      <c r="E12" s="92">
        <v>0</v>
      </c>
      <c r="F12" s="92">
        <v>0</v>
      </c>
      <c r="G12" s="92">
        <v>0</v>
      </c>
      <c r="H12" s="93">
        <f t="shared" si="0"/>
        <v>0</v>
      </c>
    </row>
    <row r="13" spans="1:9" x14ac:dyDescent="0.45">
      <c r="B13" s="23"/>
      <c r="C13" s="24" t="s">
        <v>148</v>
      </c>
      <c r="D13" s="24"/>
      <c r="E13" s="92">
        <v>0</v>
      </c>
      <c r="F13" s="92">
        <v>0</v>
      </c>
      <c r="G13" s="92">
        <v>0</v>
      </c>
      <c r="H13" s="93">
        <f t="shared" si="0"/>
        <v>0</v>
      </c>
    </row>
    <row r="14" spans="1:9" x14ac:dyDescent="0.45">
      <c r="B14" s="31" t="s">
        <v>45</v>
      </c>
      <c r="C14" s="24"/>
      <c r="D14" s="24"/>
      <c r="E14" s="92">
        <v>0</v>
      </c>
      <c r="F14" s="92">
        <v>0</v>
      </c>
      <c r="G14" s="92">
        <v>0</v>
      </c>
      <c r="H14" s="93">
        <f t="shared" ref="H14" si="1">SUM(E14:G14)</f>
        <v>0</v>
      </c>
    </row>
    <row r="15" spans="1:9" x14ac:dyDescent="0.45">
      <c r="B15" s="25" t="s">
        <v>44</v>
      </c>
      <c r="C15" s="15"/>
      <c r="E15" s="94">
        <f>SUM(E8:E14)</f>
        <v>0</v>
      </c>
      <c r="F15" s="94">
        <f>SUM(F8:F14)</f>
        <v>0</v>
      </c>
      <c r="G15" s="94">
        <f>SUM(G8:G14)</f>
        <v>0</v>
      </c>
      <c r="H15" s="95">
        <f>SUM(H8:H14)</f>
        <v>0</v>
      </c>
    </row>
    <row r="16" spans="1:9" x14ac:dyDescent="0.45">
      <c r="B16" s="26" t="s">
        <v>100</v>
      </c>
      <c r="C16" s="27"/>
      <c r="D16" s="28"/>
      <c r="E16" s="29"/>
      <c r="F16" s="29"/>
      <c r="G16" s="29"/>
      <c r="H16" s="30"/>
    </row>
    <row r="17" spans="2:8" ht="14.25" customHeight="1" x14ac:dyDescent="0.45">
      <c r="B17" s="31" t="s">
        <v>43</v>
      </c>
      <c r="C17" s="32"/>
      <c r="D17" s="13"/>
      <c r="E17" s="33"/>
      <c r="F17" s="33"/>
      <c r="G17" s="33"/>
      <c r="H17" s="34"/>
    </row>
    <row r="18" spans="2:8" x14ac:dyDescent="0.45">
      <c r="B18" s="35"/>
      <c r="C18" s="24" t="s">
        <v>41</v>
      </c>
      <c r="D18" s="24"/>
      <c r="E18" s="92">
        <v>0</v>
      </c>
      <c r="F18" s="92">
        <v>0</v>
      </c>
      <c r="G18" s="92">
        <v>0</v>
      </c>
      <c r="H18" s="93">
        <f t="shared" ref="H18:H29" si="2">SUM(E18:G18)</f>
        <v>0</v>
      </c>
    </row>
    <row r="19" spans="2:8" x14ac:dyDescent="0.45">
      <c r="B19" s="35"/>
      <c r="C19" s="24" t="s">
        <v>35</v>
      </c>
      <c r="D19" s="24"/>
      <c r="E19" s="92">
        <v>0</v>
      </c>
      <c r="F19" s="92">
        <v>0</v>
      </c>
      <c r="G19" s="92">
        <v>0</v>
      </c>
      <c r="H19" s="93">
        <f t="shared" si="2"/>
        <v>0</v>
      </c>
    </row>
    <row r="20" spans="2:8" x14ac:dyDescent="0.45">
      <c r="B20" s="35"/>
      <c r="C20" s="24" t="s">
        <v>40</v>
      </c>
      <c r="D20" s="24"/>
      <c r="E20" s="92">
        <v>0</v>
      </c>
      <c r="F20" s="92">
        <v>0</v>
      </c>
      <c r="G20" s="92">
        <v>0</v>
      </c>
      <c r="H20" s="93">
        <f t="shared" si="2"/>
        <v>0</v>
      </c>
    </row>
    <row r="21" spans="2:8" x14ac:dyDescent="0.45">
      <c r="B21" s="35"/>
      <c r="C21" s="24" t="s">
        <v>42</v>
      </c>
      <c r="D21" s="24"/>
      <c r="E21" s="92">
        <v>0</v>
      </c>
      <c r="F21" s="92">
        <v>0</v>
      </c>
      <c r="G21" s="92">
        <v>0</v>
      </c>
      <c r="H21" s="93">
        <f t="shared" si="2"/>
        <v>0</v>
      </c>
    </row>
    <row r="22" spans="2:8" x14ac:dyDescent="0.45">
      <c r="B22" s="35"/>
      <c r="C22" s="24" t="s">
        <v>95</v>
      </c>
      <c r="D22" s="24"/>
      <c r="E22" s="92">
        <v>0</v>
      </c>
      <c r="F22" s="92">
        <v>0</v>
      </c>
      <c r="G22" s="92">
        <v>0</v>
      </c>
      <c r="H22" s="93">
        <f>SUM(E22:G22)</f>
        <v>0</v>
      </c>
    </row>
    <row r="23" spans="2:8" x14ac:dyDescent="0.45">
      <c r="B23" s="35"/>
      <c r="C23" s="24" t="s">
        <v>96</v>
      </c>
      <c r="D23" s="24"/>
      <c r="E23" s="92">
        <v>0</v>
      </c>
      <c r="F23" s="92">
        <v>0</v>
      </c>
      <c r="G23" s="92">
        <v>0</v>
      </c>
      <c r="H23" s="93">
        <f>SUM(E23:G23)</f>
        <v>0</v>
      </c>
    </row>
    <row r="24" spans="2:8" x14ac:dyDescent="0.45">
      <c r="B24" s="35"/>
      <c r="C24" s="24" t="s">
        <v>34</v>
      </c>
      <c r="D24" s="24"/>
      <c r="E24" s="92">
        <v>0</v>
      </c>
      <c r="F24" s="92">
        <v>0</v>
      </c>
      <c r="G24" s="92">
        <v>0</v>
      </c>
      <c r="H24" s="93">
        <f t="shared" si="2"/>
        <v>0</v>
      </c>
    </row>
    <row r="25" spans="2:8" x14ac:dyDescent="0.45">
      <c r="B25" s="35"/>
      <c r="C25" s="24" t="s">
        <v>39</v>
      </c>
      <c r="D25" s="24"/>
      <c r="E25" s="92">
        <v>0</v>
      </c>
      <c r="F25" s="92">
        <v>0</v>
      </c>
      <c r="G25" s="92">
        <v>0</v>
      </c>
      <c r="H25" s="93">
        <f t="shared" si="2"/>
        <v>0</v>
      </c>
    </row>
    <row r="26" spans="2:8" x14ac:dyDescent="0.45">
      <c r="B26" s="35"/>
      <c r="C26" s="24" t="s">
        <v>38</v>
      </c>
      <c r="D26" s="24"/>
      <c r="E26" s="92">
        <v>0</v>
      </c>
      <c r="F26" s="92">
        <v>0</v>
      </c>
      <c r="G26" s="92">
        <v>0</v>
      </c>
      <c r="H26" s="93">
        <f t="shared" si="2"/>
        <v>0</v>
      </c>
    </row>
    <row r="27" spans="2:8" x14ac:dyDescent="0.45">
      <c r="B27" s="35"/>
      <c r="C27" s="24" t="s">
        <v>85</v>
      </c>
      <c r="D27" s="24"/>
      <c r="E27" s="92">
        <v>0</v>
      </c>
      <c r="F27" s="92">
        <v>0</v>
      </c>
      <c r="G27" s="92">
        <v>0</v>
      </c>
      <c r="H27" s="93">
        <f t="shared" si="2"/>
        <v>0</v>
      </c>
    </row>
    <row r="28" spans="2:8" x14ac:dyDescent="0.45">
      <c r="B28" s="35"/>
      <c r="C28" s="24" t="s">
        <v>37</v>
      </c>
      <c r="D28" s="24"/>
      <c r="E28" s="92">
        <v>0</v>
      </c>
      <c r="F28" s="92">
        <v>0</v>
      </c>
      <c r="G28" s="92">
        <v>0</v>
      </c>
      <c r="H28" s="93">
        <f t="shared" si="2"/>
        <v>0</v>
      </c>
    </row>
    <row r="29" spans="2:8" x14ac:dyDescent="0.45">
      <c r="B29" s="35"/>
      <c r="C29" s="24" t="s">
        <v>36</v>
      </c>
      <c r="D29" s="24"/>
      <c r="E29" s="92">
        <v>0</v>
      </c>
      <c r="F29" s="92">
        <v>0</v>
      </c>
      <c r="G29" s="92">
        <v>0</v>
      </c>
      <c r="H29" s="93">
        <f t="shared" si="2"/>
        <v>0</v>
      </c>
    </row>
    <row r="30" spans="2:8" x14ac:dyDescent="0.45">
      <c r="B30" s="31" t="s">
        <v>143</v>
      </c>
      <c r="C30" s="24"/>
      <c r="D30" s="24"/>
      <c r="E30" s="92"/>
      <c r="F30" s="92"/>
      <c r="G30" s="92"/>
      <c r="H30" s="93"/>
    </row>
    <row r="31" spans="2:8" x14ac:dyDescent="0.45">
      <c r="B31" s="35"/>
      <c r="C31" s="24" t="s">
        <v>225</v>
      </c>
      <c r="D31" s="24"/>
      <c r="E31" s="92">
        <v>0</v>
      </c>
      <c r="F31" s="92">
        <v>0</v>
      </c>
      <c r="G31" s="92">
        <v>0</v>
      </c>
      <c r="H31" s="93">
        <f>SUM(E31:G31)</f>
        <v>0</v>
      </c>
    </row>
    <row r="32" spans="2:8" x14ac:dyDescent="0.45">
      <c r="B32" s="31" t="s">
        <v>33</v>
      </c>
      <c r="C32" s="32"/>
      <c r="D32" s="13"/>
      <c r="E32" s="92"/>
      <c r="F32" s="92"/>
      <c r="G32" s="96"/>
      <c r="H32" s="97"/>
    </row>
    <row r="33" spans="1:8" x14ac:dyDescent="0.45">
      <c r="B33" s="35"/>
      <c r="C33" s="24" t="s">
        <v>32</v>
      </c>
      <c r="D33" s="24"/>
      <c r="E33" s="92">
        <v>0</v>
      </c>
      <c r="F33" s="92">
        <v>0</v>
      </c>
      <c r="G33" s="92">
        <v>0</v>
      </c>
      <c r="H33" s="93">
        <f>SUM(E33:G33)</f>
        <v>0</v>
      </c>
    </row>
    <row r="34" spans="1:8" x14ac:dyDescent="0.45">
      <c r="B34" s="31" t="s">
        <v>31</v>
      </c>
      <c r="C34" s="32"/>
      <c r="D34" s="32"/>
      <c r="E34" s="92"/>
      <c r="F34" s="98"/>
      <c r="G34" s="99"/>
      <c r="H34" s="100"/>
    </row>
    <row r="35" spans="1:8" x14ac:dyDescent="0.45">
      <c r="B35" s="35"/>
      <c r="C35" s="24" t="s">
        <v>30</v>
      </c>
      <c r="D35" s="24"/>
      <c r="E35" s="92">
        <v>0</v>
      </c>
      <c r="F35" s="92">
        <v>0</v>
      </c>
      <c r="G35" s="92">
        <v>0</v>
      </c>
      <c r="H35" s="93">
        <f t="shared" ref="H35" si="3">SUM(E35:G35)</f>
        <v>0</v>
      </c>
    </row>
    <row r="36" spans="1:8" x14ac:dyDescent="0.45">
      <c r="B36" s="35"/>
      <c r="C36" s="24" t="s">
        <v>27</v>
      </c>
      <c r="D36" s="24"/>
      <c r="E36" s="92">
        <v>0</v>
      </c>
      <c r="F36" s="92">
        <v>0</v>
      </c>
      <c r="G36" s="92">
        <v>0</v>
      </c>
      <c r="H36" s="93">
        <f>SUM(E36:G36)</f>
        <v>0</v>
      </c>
    </row>
    <row r="37" spans="1:8" x14ac:dyDescent="0.45">
      <c r="B37" s="35"/>
      <c r="C37" s="24" t="s">
        <v>29</v>
      </c>
      <c r="D37" s="24"/>
      <c r="E37" s="92">
        <v>0</v>
      </c>
      <c r="F37" s="92">
        <v>0</v>
      </c>
      <c r="G37" s="92">
        <v>0</v>
      </c>
      <c r="H37" s="93">
        <f>SUM(E37:G37)</f>
        <v>0</v>
      </c>
    </row>
    <row r="38" spans="1:8" x14ac:dyDescent="0.45">
      <c r="B38" s="35"/>
      <c r="C38" s="24" t="s">
        <v>28</v>
      </c>
      <c r="D38" s="24"/>
      <c r="E38" s="92">
        <v>0</v>
      </c>
      <c r="F38" s="92">
        <v>0</v>
      </c>
      <c r="G38" s="92">
        <v>0</v>
      </c>
      <c r="H38" s="93">
        <f>SUM(E38:G38)</f>
        <v>0</v>
      </c>
    </row>
    <row r="39" spans="1:8" x14ac:dyDescent="0.45">
      <c r="B39" s="31" t="s">
        <v>23</v>
      </c>
      <c r="C39" s="32"/>
      <c r="D39" s="36"/>
      <c r="E39" s="92"/>
      <c r="F39" s="96"/>
      <c r="G39" s="96"/>
      <c r="H39" s="93"/>
    </row>
    <row r="40" spans="1:8" x14ac:dyDescent="0.45">
      <c r="B40" s="110"/>
      <c r="C40" s="24" t="s">
        <v>222</v>
      </c>
      <c r="D40" s="24"/>
      <c r="E40" s="92">
        <v>0</v>
      </c>
      <c r="F40" s="92">
        <v>0</v>
      </c>
      <c r="G40" s="92">
        <v>0</v>
      </c>
      <c r="H40" s="93">
        <f t="shared" ref="H40" si="4">SUM(E40:G40)</f>
        <v>0</v>
      </c>
    </row>
    <row r="41" spans="1:8" x14ac:dyDescent="0.45">
      <c r="B41" s="31" t="s">
        <v>25</v>
      </c>
      <c r="C41" s="32"/>
      <c r="D41" s="32"/>
      <c r="E41" s="96"/>
      <c r="F41" s="96"/>
      <c r="G41" s="96"/>
      <c r="H41" s="97"/>
    </row>
    <row r="42" spans="1:8" x14ac:dyDescent="0.45">
      <c r="B42" s="35"/>
      <c r="C42" s="24" t="s">
        <v>24</v>
      </c>
      <c r="D42" s="24"/>
      <c r="E42" s="92">
        <v>0</v>
      </c>
      <c r="F42" s="92">
        <v>0</v>
      </c>
      <c r="G42" s="92">
        <v>0</v>
      </c>
      <c r="H42" s="93">
        <f>SUM(E42:G42)</f>
        <v>0</v>
      </c>
    </row>
    <row r="43" spans="1:8" x14ac:dyDescent="0.45">
      <c r="B43" s="31" t="s">
        <v>289</v>
      </c>
      <c r="C43" s="32"/>
      <c r="D43" s="32"/>
      <c r="E43" s="96"/>
      <c r="F43" s="96"/>
      <c r="G43" s="96"/>
      <c r="H43" s="97"/>
    </row>
    <row r="44" spans="1:8" x14ac:dyDescent="0.45">
      <c r="B44" s="35"/>
      <c r="C44" s="24" t="s">
        <v>148</v>
      </c>
      <c r="D44" s="24"/>
      <c r="E44" s="92">
        <v>0</v>
      </c>
      <c r="F44" s="92">
        <v>0</v>
      </c>
      <c r="G44" s="92">
        <v>0</v>
      </c>
      <c r="H44" s="93">
        <f>SUM(E44:G44)</f>
        <v>0</v>
      </c>
    </row>
    <row r="45" spans="1:8" x14ac:dyDescent="0.45">
      <c r="B45" s="31" t="s">
        <v>304</v>
      </c>
      <c r="C45" s="321"/>
      <c r="D45" s="24"/>
      <c r="E45" s="92"/>
      <c r="F45" s="92"/>
      <c r="G45" s="92"/>
      <c r="H45" s="93"/>
    </row>
    <row r="46" spans="1:8" x14ac:dyDescent="0.45">
      <c r="B46" s="35"/>
      <c r="C46" s="321" t="s">
        <v>148</v>
      </c>
      <c r="D46" s="24"/>
      <c r="E46" s="92">
        <v>0</v>
      </c>
      <c r="F46" s="92">
        <v>0</v>
      </c>
      <c r="G46" s="92">
        <v>0</v>
      </c>
      <c r="H46" s="93">
        <f>SUM(E46:G46)</f>
        <v>0</v>
      </c>
    </row>
    <row r="47" spans="1:8" ht="14.65" thickBot="1" x14ac:dyDescent="0.5">
      <c r="B47" s="175" t="s">
        <v>124</v>
      </c>
      <c r="C47" s="176"/>
      <c r="D47" s="176"/>
      <c r="E47" s="94">
        <f>SUM(E18:E44)+E46</f>
        <v>0</v>
      </c>
      <c r="F47" s="94">
        <f>SUM(F18:F44)+F46</f>
        <v>0</v>
      </c>
      <c r="G47" s="94">
        <f>SUM(G18:G44)+G46</f>
        <v>0</v>
      </c>
      <c r="H47" s="318">
        <f>SUM(H18:H44)+H46</f>
        <v>0</v>
      </c>
    </row>
    <row r="48" spans="1:8" ht="15" thickTop="1" thickBot="1" x14ac:dyDescent="0.5">
      <c r="A48" s="38"/>
      <c r="B48" s="39" t="s">
        <v>79</v>
      </c>
      <c r="C48" s="40"/>
      <c r="D48" s="40"/>
      <c r="E48" s="101">
        <f>E15+E47</f>
        <v>0</v>
      </c>
      <c r="F48" s="101">
        <f>F47+F15</f>
        <v>0</v>
      </c>
      <c r="G48" s="101">
        <f>G47+G15</f>
        <v>0</v>
      </c>
      <c r="H48" s="102">
        <f>H15+H47</f>
        <v>0</v>
      </c>
    </row>
    <row r="49" spans="2:8" x14ac:dyDescent="0.45">
      <c r="B49" s="19" t="s">
        <v>83</v>
      </c>
      <c r="C49" s="20"/>
      <c r="D49" s="41"/>
      <c r="E49" s="103"/>
      <c r="F49" s="103"/>
      <c r="G49" s="103"/>
      <c r="H49" s="104"/>
    </row>
    <row r="50" spans="2:8" x14ac:dyDescent="0.45">
      <c r="B50" s="23"/>
      <c r="C50" s="424" t="s">
        <v>22</v>
      </c>
      <c r="D50" s="425"/>
      <c r="E50" s="92">
        <v>0</v>
      </c>
      <c r="F50" s="92">
        <v>0</v>
      </c>
      <c r="G50" s="92">
        <v>0</v>
      </c>
      <c r="H50" s="93">
        <f t="shared" ref="H50" si="5">SUM(E50:G50)</f>
        <v>0</v>
      </c>
    </row>
    <row r="51" spans="2:8" x14ac:dyDescent="0.45">
      <c r="B51" s="23"/>
      <c r="C51" s="421" t="s">
        <v>86</v>
      </c>
      <c r="D51" s="414"/>
      <c r="E51" s="92">
        <v>0</v>
      </c>
      <c r="F51" s="92">
        <v>0</v>
      </c>
      <c r="G51" s="92">
        <v>0</v>
      </c>
      <c r="H51" s="93">
        <f>SUM(E51:G51)</f>
        <v>0</v>
      </c>
    </row>
    <row r="52" spans="2:8" x14ac:dyDescent="0.45">
      <c r="B52" s="31" t="s">
        <v>305</v>
      </c>
      <c r="C52" s="321"/>
      <c r="D52" s="320"/>
      <c r="E52" s="92"/>
      <c r="F52" s="92"/>
      <c r="G52" s="92"/>
      <c r="H52" s="93"/>
    </row>
    <row r="53" spans="2:8" x14ac:dyDescent="0.45">
      <c r="B53" s="35"/>
      <c r="C53" s="321" t="s">
        <v>148</v>
      </c>
      <c r="D53" s="320"/>
      <c r="E53" s="92">
        <v>0</v>
      </c>
      <c r="F53" s="92">
        <v>0</v>
      </c>
      <c r="G53" s="92">
        <v>0</v>
      </c>
      <c r="H53" s="93">
        <f>SUM(E53:G53)</f>
        <v>0</v>
      </c>
    </row>
    <row r="54" spans="2:8" x14ac:dyDescent="0.45">
      <c r="B54" s="422" t="s">
        <v>226</v>
      </c>
      <c r="C54" s="423"/>
      <c r="D54" s="423"/>
      <c r="E54" s="160">
        <f>E50+E51+E53</f>
        <v>0</v>
      </c>
      <c r="F54" s="160">
        <f>F50+F51+F53</f>
        <v>0</v>
      </c>
      <c r="G54" s="160">
        <f>G50+G51+G53</f>
        <v>0</v>
      </c>
      <c r="H54" s="161">
        <f>E54+F54+G54</f>
        <v>0</v>
      </c>
    </row>
    <row r="55" spans="2:8" x14ac:dyDescent="0.45">
      <c r="B55" s="419" t="s">
        <v>220</v>
      </c>
      <c r="C55" s="420"/>
      <c r="D55" s="13"/>
      <c r="E55" s="92"/>
      <c r="F55" s="92"/>
      <c r="G55" s="92"/>
      <c r="H55" s="93"/>
    </row>
    <row r="56" spans="2:8" x14ac:dyDescent="0.45">
      <c r="B56" s="23"/>
      <c r="C56" s="421" t="s">
        <v>99</v>
      </c>
      <c r="D56" s="421"/>
      <c r="E56" s="92">
        <v>0</v>
      </c>
      <c r="F56" s="92">
        <v>0</v>
      </c>
      <c r="G56" s="92">
        <v>0</v>
      </c>
      <c r="H56" s="93">
        <f t="shared" ref="H56" si="6">SUM(E56:G56)</f>
        <v>0</v>
      </c>
    </row>
    <row r="57" spans="2:8" x14ac:dyDescent="0.45">
      <c r="B57" s="23"/>
      <c r="C57" s="421" t="s">
        <v>243</v>
      </c>
      <c r="D57" s="421"/>
      <c r="E57" s="92">
        <v>0</v>
      </c>
      <c r="F57" s="92">
        <v>0</v>
      </c>
      <c r="G57" s="92">
        <v>0</v>
      </c>
      <c r="H57" s="93">
        <f t="shared" ref="H57:H61" si="7">SUM(E57:G57)</f>
        <v>0</v>
      </c>
    </row>
    <row r="58" spans="2:8" x14ac:dyDescent="0.45">
      <c r="B58" s="23"/>
      <c r="C58" s="421" t="s">
        <v>256</v>
      </c>
      <c r="D58" s="421"/>
      <c r="E58" s="92">
        <v>0</v>
      </c>
      <c r="F58" s="92">
        <v>0</v>
      </c>
      <c r="G58" s="92">
        <v>0</v>
      </c>
      <c r="H58" s="93">
        <f t="shared" si="7"/>
        <v>0</v>
      </c>
    </row>
    <row r="59" spans="2:8" x14ac:dyDescent="0.45">
      <c r="B59" s="23"/>
      <c r="C59" s="421" t="s">
        <v>221</v>
      </c>
      <c r="D59" s="414"/>
      <c r="E59" s="92">
        <v>0</v>
      </c>
      <c r="F59" s="92">
        <v>0</v>
      </c>
      <c r="G59" s="92">
        <v>0</v>
      </c>
      <c r="H59" s="93">
        <f t="shared" si="7"/>
        <v>0</v>
      </c>
    </row>
    <row r="60" spans="2:8" x14ac:dyDescent="0.45">
      <c r="B60" s="23"/>
      <c r="C60" s="421" t="s">
        <v>242</v>
      </c>
      <c r="D60" s="421"/>
      <c r="E60" s="92">
        <v>0</v>
      </c>
      <c r="F60" s="92">
        <v>0</v>
      </c>
      <c r="G60" s="92">
        <v>0</v>
      </c>
      <c r="H60" s="93">
        <f t="shared" si="7"/>
        <v>0</v>
      </c>
    </row>
    <row r="61" spans="2:8" x14ac:dyDescent="0.45">
      <c r="B61" s="23"/>
      <c r="C61" s="421" t="s">
        <v>255</v>
      </c>
      <c r="D61" s="421"/>
      <c r="E61" s="92">
        <v>0</v>
      </c>
      <c r="F61" s="92">
        <v>0</v>
      </c>
      <c r="G61" s="92">
        <v>0</v>
      </c>
      <c r="H61" s="93">
        <f t="shared" si="7"/>
        <v>0</v>
      </c>
    </row>
    <row r="62" spans="2:8" ht="14.65" thickBot="1" x14ac:dyDescent="0.5">
      <c r="B62" s="37" t="s">
        <v>224</v>
      </c>
      <c r="C62" s="15"/>
      <c r="D62" s="15"/>
      <c r="E62" s="94">
        <f>SUM(E56:E61)</f>
        <v>0</v>
      </c>
      <c r="F62" s="94">
        <f>SUM(F56:F61)</f>
        <v>0</v>
      </c>
      <c r="G62" s="94">
        <f>SUM(G56:G61)</f>
        <v>0</v>
      </c>
      <c r="H62" s="95">
        <f>SUM(E62:G62)</f>
        <v>0</v>
      </c>
    </row>
    <row r="63" spans="2:8" ht="15" thickTop="1" thickBot="1" x14ac:dyDescent="0.5">
      <c r="B63" s="39" t="s">
        <v>84</v>
      </c>
      <c r="C63" s="78"/>
      <c r="D63" s="78"/>
      <c r="E63" s="101">
        <f>E54+E62</f>
        <v>0</v>
      </c>
      <c r="F63" s="101">
        <f>F54+F62</f>
        <v>0</v>
      </c>
      <c r="G63" s="101">
        <f>G54+G62</f>
        <v>0</v>
      </c>
      <c r="H63" s="102">
        <f>SUM(E63:G63)</f>
        <v>0</v>
      </c>
    </row>
    <row r="64" spans="2:8" x14ac:dyDescent="0.45">
      <c r="B64" s="19" t="s">
        <v>310</v>
      </c>
      <c r="C64" s="20"/>
      <c r="D64" s="41"/>
      <c r="E64" s="103"/>
      <c r="F64" s="103"/>
      <c r="G64" s="103"/>
      <c r="H64" s="104"/>
    </row>
    <row r="65" spans="2:8" x14ac:dyDescent="0.45">
      <c r="B65" s="326" t="s">
        <v>311</v>
      </c>
      <c r="D65" s="24"/>
      <c r="E65" s="92">
        <v>0</v>
      </c>
      <c r="F65" s="92">
        <v>0</v>
      </c>
      <c r="G65" s="92">
        <v>0</v>
      </c>
      <c r="H65" s="93">
        <f>SUM(E65:G65)</f>
        <v>0</v>
      </c>
    </row>
    <row r="66" spans="2:8" x14ac:dyDescent="0.45">
      <c r="B66" s="432" t="s">
        <v>315</v>
      </c>
      <c r="C66" s="433"/>
      <c r="D66" s="433"/>
      <c r="E66" s="92">
        <v>0</v>
      </c>
      <c r="F66" s="92">
        <v>0</v>
      </c>
      <c r="G66" s="92">
        <v>0</v>
      </c>
      <c r="H66" s="93">
        <f>SUM(E66:G66)</f>
        <v>0</v>
      </c>
    </row>
    <row r="67" spans="2:8" ht="14.65" thickBot="1" x14ac:dyDescent="0.5">
      <c r="B67" s="432" t="s">
        <v>314</v>
      </c>
      <c r="C67" s="433"/>
      <c r="D67" s="433"/>
      <c r="E67" s="92">
        <v>0</v>
      </c>
      <c r="F67" s="92">
        <v>0</v>
      </c>
      <c r="G67" s="92">
        <v>0</v>
      </c>
      <c r="H67" s="93">
        <f>SUM(E67:G67)</f>
        <v>0</v>
      </c>
    </row>
    <row r="68" spans="2:8" ht="15" thickTop="1" thickBot="1" x14ac:dyDescent="0.5">
      <c r="B68" s="39" t="s">
        <v>312</v>
      </c>
      <c r="C68" s="78"/>
      <c r="D68" s="78"/>
      <c r="E68" s="101">
        <f>SUM(E65:E67)</f>
        <v>0</v>
      </c>
      <c r="F68" s="101">
        <f t="shared" ref="F68:G68" si="8">SUM(F65:F67)</f>
        <v>0</v>
      </c>
      <c r="G68" s="101">
        <f t="shared" si="8"/>
        <v>0</v>
      </c>
      <c r="H68" s="102">
        <f>SUM(E68:G68)</f>
        <v>0</v>
      </c>
    </row>
    <row r="69" spans="2:8" ht="12" customHeight="1" x14ac:dyDescent="0.45">
      <c r="B69" s="125"/>
      <c r="C69" s="126"/>
      <c r="D69" s="126"/>
      <c r="E69" s="127" t="s">
        <v>80</v>
      </c>
      <c r="F69" s="127" t="s">
        <v>81</v>
      </c>
      <c r="G69" s="127" t="s">
        <v>82</v>
      </c>
      <c r="H69" s="128" t="s">
        <v>64</v>
      </c>
    </row>
    <row r="70" spans="2:8" x14ac:dyDescent="0.45">
      <c r="B70" s="430" t="s">
        <v>97</v>
      </c>
      <c r="C70" s="431"/>
      <c r="D70" s="431"/>
      <c r="E70" s="129">
        <f>E48</f>
        <v>0</v>
      </c>
      <c r="F70" s="129">
        <f>F48</f>
        <v>0</v>
      </c>
      <c r="G70" s="129">
        <f>G48</f>
        <v>0</v>
      </c>
      <c r="H70" s="130">
        <f>SUM(E70:G70)</f>
        <v>0</v>
      </c>
    </row>
    <row r="71" spans="2:8" x14ac:dyDescent="0.45">
      <c r="B71" s="430" t="s">
        <v>98</v>
      </c>
      <c r="C71" s="431"/>
      <c r="D71" s="431"/>
      <c r="E71" s="129">
        <f>E63</f>
        <v>0</v>
      </c>
      <c r="F71" s="129">
        <f>F63</f>
        <v>0</v>
      </c>
      <c r="G71" s="129">
        <f>G63</f>
        <v>0</v>
      </c>
      <c r="H71" s="130">
        <f>SUM(E71:G71)</f>
        <v>0</v>
      </c>
    </row>
    <row r="72" spans="2:8" ht="14.65" thickBot="1" x14ac:dyDescent="0.5">
      <c r="B72" s="430" t="s">
        <v>303</v>
      </c>
      <c r="C72" s="431"/>
      <c r="D72" s="431"/>
      <c r="E72" s="131">
        <f>E68</f>
        <v>0</v>
      </c>
      <c r="F72" s="131">
        <f t="shared" ref="F72:G72" si="9">F68</f>
        <v>0</v>
      </c>
      <c r="G72" s="131">
        <f t="shared" si="9"/>
        <v>0</v>
      </c>
      <c r="H72" s="132">
        <f>SUM(E72:G72)</f>
        <v>0</v>
      </c>
    </row>
    <row r="73" spans="2:8" ht="15" thickTop="1" thickBot="1" x14ac:dyDescent="0.5">
      <c r="B73" s="428" t="s">
        <v>313</v>
      </c>
      <c r="C73" s="429"/>
      <c r="D73" s="429"/>
      <c r="E73" s="133">
        <f>SUM(E70:E72)</f>
        <v>0</v>
      </c>
      <c r="F73" s="133">
        <f t="shared" ref="F73:G73" si="10">SUM(F70:F72)</f>
        <v>0</v>
      </c>
      <c r="G73" s="133">
        <f t="shared" si="10"/>
        <v>0</v>
      </c>
      <c r="H73" s="302">
        <f>SUM(H70:H72)</f>
        <v>0</v>
      </c>
    </row>
    <row r="74" spans="2:8" ht="14.65" thickBot="1" x14ac:dyDescent="0.5"/>
    <row r="75" spans="2:8" x14ac:dyDescent="0.45">
      <c r="B75" s="19" t="s">
        <v>267</v>
      </c>
      <c r="C75" s="20"/>
      <c r="D75" s="41"/>
      <c r="E75" s="316" t="s">
        <v>80</v>
      </c>
      <c r="F75" s="316" t="s">
        <v>81</v>
      </c>
      <c r="G75" s="316" t="s">
        <v>82</v>
      </c>
      <c r="H75" s="317" t="s">
        <v>64</v>
      </c>
    </row>
    <row r="76" spans="2:8" x14ac:dyDescent="0.45">
      <c r="B76" s="23"/>
      <c r="C76" s="14" t="s">
        <v>270</v>
      </c>
      <c r="E76" s="92">
        <v>0</v>
      </c>
      <c r="F76" s="92">
        <v>0</v>
      </c>
      <c r="G76" s="92">
        <v>0</v>
      </c>
      <c r="H76" s="93">
        <f>SUM(E76:G76)</f>
        <v>0</v>
      </c>
    </row>
    <row r="77" spans="2:8" x14ac:dyDescent="0.45">
      <c r="B77" s="23"/>
      <c r="C77" s="14" t="s">
        <v>271</v>
      </c>
      <c r="D77" s="9"/>
      <c r="E77" s="92">
        <v>0</v>
      </c>
      <c r="F77" s="92">
        <v>0</v>
      </c>
      <c r="G77" s="92">
        <v>0</v>
      </c>
      <c r="H77" s="93">
        <f t="shared" ref="H77:H79" si="11">SUM(E77:G77)</f>
        <v>0</v>
      </c>
    </row>
    <row r="78" spans="2:8" x14ac:dyDescent="0.45">
      <c r="B78" s="23"/>
      <c r="C78" s="14" t="s">
        <v>272</v>
      </c>
      <c r="D78" s="9"/>
      <c r="E78" s="92">
        <v>0</v>
      </c>
      <c r="F78" s="92">
        <v>0</v>
      </c>
      <c r="G78" s="92">
        <v>0</v>
      </c>
      <c r="H78" s="93">
        <f t="shared" si="11"/>
        <v>0</v>
      </c>
    </row>
    <row r="79" spans="2:8" x14ac:dyDescent="0.45">
      <c r="B79" s="23"/>
      <c r="C79" s="14" t="s">
        <v>264</v>
      </c>
      <c r="D79" s="14"/>
      <c r="E79" s="92">
        <v>0</v>
      </c>
      <c r="F79" s="92">
        <v>0</v>
      </c>
      <c r="G79" s="92">
        <v>0</v>
      </c>
      <c r="H79" s="93">
        <f t="shared" si="11"/>
        <v>0</v>
      </c>
    </row>
    <row r="80" spans="2:8" ht="31.5" customHeight="1" thickBot="1" x14ac:dyDescent="0.5">
      <c r="B80" s="23"/>
      <c r="C80" s="434" t="s">
        <v>323</v>
      </c>
      <c r="D80" s="434"/>
      <c r="E80" s="305">
        <v>0</v>
      </c>
      <c r="F80" s="305">
        <v>0</v>
      </c>
      <c r="G80" s="305">
        <v>0</v>
      </c>
      <c r="H80" s="306">
        <f t="shared" ref="H80" si="12">SUM(E80:G80)</f>
        <v>0</v>
      </c>
    </row>
    <row r="81" spans="2:8" ht="15" thickTop="1" thickBot="1" x14ac:dyDescent="0.5">
      <c r="B81" s="426" t="s">
        <v>269</v>
      </c>
      <c r="C81" s="427"/>
      <c r="D81" s="427"/>
      <c r="E81" s="172">
        <f>SUM(E76:E80)</f>
        <v>0</v>
      </c>
      <c r="F81" s="172">
        <f t="shared" ref="F81:G81" si="13">SUM(F76:F80)</f>
        <v>0</v>
      </c>
      <c r="G81" s="172">
        <f t="shared" si="13"/>
        <v>0</v>
      </c>
      <c r="H81" s="170">
        <f>SUM(E81:G81)</f>
        <v>0</v>
      </c>
    </row>
    <row r="82" spans="2:8" ht="14.65" thickBot="1" x14ac:dyDescent="0.5">
      <c r="B82" s="171"/>
      <c r="C82" s="171"/>
      <c r="D82" s="171"/>
      <c r="E82" s="160"/>
      <c r="F82" s="160"/>
      <c r="G82" s="160"/>
      <c r="H82" s="92"/>
    </row>
    <row r="83" spans="2:8" x14ac:dyDescent="0.45">
      <c r="B83" s="19" t="s">
        <v>113</v>
      </c>
      <c r="C83" s="20"/>
      <c r="D83" s="41"/>
      <c r="E83" s="316" t="s">
        <v>80</v>
      </c>
      <c r="F83" s="316" t="s">
        <v>81</v>
      </c>
      <c r="G83" s="316" t="s">
        <v>82</v>
      </c>
      <c r="H83" s="317" t="s">
        <v>64</v>
      </c>
    </row>
    <row r="84" spans="2:8" x14ac:dyDescent="0.45">
      <c r="B84" s="23"/>
      <c r="C84" s="421" t="s">
        <v>244</v>
      </c>
      <c r="D84" s="421"/>
      <c r="E84" s="92">
        <v>0</v>
      </c>
      <c r="F84" s="92">
        <v>0</v>
      </c>
      <c r="G84" s="92">
        <v>0</v>
      </c>
      <c r="H84" s="93">
        <f t="shared" ref="H84:H86" si="14">SUM(E84:G84)</f>
        <v>0</v>
      </c>
    </row>
    <row r="85" spans="2:8" x14ac:dyDescent="0.45">
      <c r="B85" s="23"/>
      <c r="C85" s="421" t="s">
        <v>38</v>
      </c>
      <c r="D85" s="421"/>
      <c r="E85" s="92">
        <v>0</v>
      </c>
      <c r="F85" s="92">
        <v>0</v>
      </c>
      <c r="G85" s="92">
        <v>0</v>
      </c>
      <c r="H85" s="93">
        <f t="shared" si="14"/>
        <v>0</v>
      </c>
    </row>
    <row r="86" spans="2:8" x14ac:dyDescent="0.45">
      <c r="B86" s="23"/>
      <c r="C86" s="421" t="s">
        <v>245</v>
      </c>
      <c r="D86" s="421"/>
      <c r="E86" s="92">
        <v>0</v>
      </c>
      <c r="F86" s="92">
        <v>0</v>
      </c>
      <c r="G86" s="92">
        <v>0</v>
      </c>
      <c r="H86" s="93">
        <f t="shared" si="14"/>
        <v>0</v>
      </c>
    </row>
    <row r="87" spans="2:8" ht="14.65" thickBot="1" x14ac:dyDescent="0.5">
      <c r="B87" s="23"/>
      <c r="C87" s="421" t="s">
        <v>246</v>
      </c>
      <c r="D87" s="414"/>
      <c r="E87" s="92">
        <v>0</v>
      </c>
      <c r="F87" s="92">
        <v>0</v>
      </c>
      <c r="G87" s="92">
        <v>0</v>
      </c>
      <c r="H87" s="306">
        <f t="shared" ref="H87" si="15">SUM(E87:G87)</f>
        <v>0</v>
      </c>
    </row>
    <row r="88" spans="2:8" ht="15" thickTop="1" thickBot="1" x14ac:dyDescent="0.5">
      <c r="B88" s="426" t="s">
        <v>247</v>
      </c>
      <c r="C88" s="427"/>
      <c r="D88" s="427"/>
      <c r="E88" s="315">
        <f>SUM(E84:E87)</f>
        <v>0</v>
      </c>
      <c r="F88" s="315">
        <f t="shared" ref="F88:G88" si="16">SUM(F84:F87)</f>
        <v>0</v>
      </c>
      <c r="G88" s="315">
        <f t="shared" si="16"/>
        <v>0</v>
      </c>
      <c r="H88" s="170">
        <f>SUM(E88:G88)</f>
        <v>0</v>
      </c>
    </row>
    <row r="89" spans="2:8" ht="14.65" thickBot="1" x14ac:dyDescent="0.5">
      <c r="B89" s="416" t="s">
        <v>288</v>
      </c>
      <c r="C89" s="417"/>
      <c r="D89" s="417"/>
      <c r="E89" s="169"/>
      <c r="F89" s="169"/>
      <c r="G89" s="169"/>
      <c r="H89" s="170">
        <f>IF('Q1'!F44=0,0,IF(H88&lt;'Q1'!F44,H88,'Q1'!F44))</f>
        <v>0</v>
      </c>
    </row>
    <row r="90" spans="2:8" ht="14.65" thickBot="1" x14ac:dyDescent="0.5"/>
    <row r="91" spans="2:8" x14ac:dyDescent="0.45">
      <c r="B91" s="19" t="s">
        <v>263</v>
      </c>
      <c r="C91" s="20"/>
      <c r="D91" s="41"/>
      <c r="E91" s="316" t="s">
        <v>80</v>
      </c>
      <c r="F91" s="316" t="s">
        <v>81</v>
      </c>
      <c r="G91" s="316" t="s">
        <v>82</v>
      </c>
      <c r="H91" s="317" t="s">
        <v>64</v>
      </c>
    </row>
    <row r="92" spans="2:8" ht="14.65" thickBot="1" x14ac:dyDescent="0.5">
      <c r="B92" s="23"/>
      <c r="C92" s="424" t="s">
        <v>112</v>
      </c>
      <c r="D92" s="424"/>
      <c r="E92" s="303">
        <v>0</v>
      </c>
      <c r="F92" s="303">
        <v>0</v>
      </c>
      <c r="G92" s="303">
        <v>0</v>
      </c>
      <c r="H92" s="304">
        <f>SUM(E92:G92)</f>
        <v>0</v>
      </c>
    </row>
    <row r="93" spans="2:8" ht="15" thickTop="1" thickBot="1" x14ac:dyDescent="0.5">
      <c r="B93" s="426" t="s">
        <v>273</v>
      </c>
      <c r="C93" s="427"/>
      <c r="D93" s="427"/>
      <c r="E93" s="172">
        <f>E92</f>
        <v>0</v>
      </c>
      <c r="F93" s="172">
        <f>F92</f>
        <v>0</v>
      </c>
      <c r="G93" s="172">
        <f>G92</f>
        <v>0</v>
      </c>
      <c r="H93" s="170">
        <f t="shared" ref="H93" si="17">SUM(E93:G93)</f>
        <v>0</v>
      </c>
    </row>
    <row r="94" spans="2:8" ht="14.65" thickBot="1" x14ac:dyDescent="0.5">
      <c r="B94" s="416" t="s">
        <v>288</v>
      </c>
      <c r="C94" s="417"/>
      <c r="D94" s="417"/>
      <c r="E94" s="169"/>
      <c r="F94" s="169"/>
      <c r="G94" s="169"/>
      <c r="H94" s="170">
        <f>IF('Q1'!F49=0,0,IF(H93&lt;'Q1'!F49,H93,'Q1'!F49))</f>
        <v>0</v>
      </c>
    </row>
  </sheetData>
  <sortState xmlns:xlrd2="http://schemas.microsoft.com/office/spreadsheetml/2017/richdata2" ref="C8:C13">
    <sortCondition ref="C8"/>
  </sortState>
  <customSheetViews>
    <customSheetView guid="{0CB46D11-EA27-4EBC-8D8F-1DAE622FB013}" fitToPage="1" topLeftCell="A55">
      <selection activeCell="F31" sqref="F31"/>
      <pageMargins left="0.7" right="0.7" top="0.75" bottom="0.75" header="0.3" footer="0.3"/>
      <pageSetup scale="99" fitToHeight="0" orientation="portrait" r:id="rId1"/>
    </customSheetView>
    <customSheetView guid="{843C8246-71B4-4035-B74C-FDA0D21A7323}" fitToPage="1" topLeftCell="A52">
      <selection activeCell="L15" sqref="L15"/>
      <pageMargins left="0.7" right="0.7" top="0.75" bottom="0.75" header="0.3" footer="0.3"/>
      <pageSetup scale="99" fitToHeight="0" orientation="portrait" r:id="rId2"/>
    </customSheetView>
  </customSheetViews>
  <mergeCells count="29">
    <mergeCell ref="B88:D88"/>
    <mergeCell ref="B89:D89"/>
    <mergeCell ref="C60:D60"/>
    <mergeCell ref="C61:D61"/>
    <mergeCell ref="C85:D85"/>
    <mergeCell ref="C86:D86"/>
    <mergeCell ref="C87:D87"/>
    <mergeCell ref="B81:D81"/>
    <mergeCell ref="C84:D84"/>
    <mergeCell ref="B71:D71"/>
    <mergeCell ref="B67:D67"/>
    <mergeCell ref="B66:D66"/>
    <mergeCell ref="C80:D80"/>
    <mergeCell ref="B94:D94"/>
    <mergeCell ref="A1:I1"/>
    <mergeCell ref="I4:I5"/>
    <mergeCell ref="B55:C55"/>
    <mergeCell ref="C56:D56"/>
    <mergeCell ref="C59:D59"/>
    <mergeCell ref="C57:D57"/>
    <mergeCell ref="C58:D58"/>
    <mergeCell ref="B54:D54"/>
    <mergeCell ref="C50:D50"/>
    <mergeCell ref="C92:D92"/>
    <mergeCell ref="B93:D93"/>
    <mergeCell ref="C51:D51"/>
    <mergeCell ref="B73:D73"/>
    <mergeCell ref="B72:D72"/>
    <mergeCell ref="B70:D70"/>
  </mergeCells>
  <pageMargins left="0.5" right="0.5" top="0.25" bottom="0.5" header="0.3" footer="0.3"/>
  <pageSetup scale="69" orientation="portrait" r:id="rId3"/>
  <headerFooter differentFirst="1">
    <oddHeader>&amp;C&amp;12IHSS Public Authority (PA)/ Non-Profit Consortium       
Expense Detail Summary</oddHeader>
    <oddFooter>&amp;C&amp;"-,Italic"&amp;9Page &amp;P</oddFooter>
    <firstFooter>&amp;L&amp;10* Unallowable unless negotiated in a current MOE&amp;C&amp;10(AF)-Allowable for fed reimbursement only</first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79"/>
  <sheetViews>
    <sheetView topLeftCell="B9" zoomScaleNormal="100" workbookViewId="0">
      <selection activeCell="E19" sqref="E19"/>
    </sheetView>
  </sheetViews>
  <sheetFormatPr defaultColWidth="9.1328125" defaultRowHeight="14.25" x14ac:dyDescent="0.45"/>
  <cols>
    <col min="1" max="1" width="3.73046875" customWidth="1"/>
    <col min="2" max="2" width="13.1328125" customWidth="1"/>
    <col min="3" max="3" width="12.86328125" customWidth="1"/>
    <col min="4" max="4" width="15.3984375" customWidth="1"/>
    <col min="5" max="6" width="14.86328125" customWidth="1"/>
    <col min="7" max="7" width="15.265625" customWidth="1"/>
    <col min="8" max="8" width="14.59765625" customWidth="1"/>
    <col min="9" max="9" width="13.86328125" customWidth="1"/>
    <col min="10" max="10" width="15.3984375" customWidth="1"/>
    <col min="11" max="11" width="12.59765625" customWidth="1"/>
    <col min="12" max="12" width="1.73046875" customWidth="1"/>
  </cols>
  <sheetData>
    <row r="1" spans="1:13" ht="15.75" x14ac:dyDescent="0.45">
      <c r="A1" s="343" t="s">
        <v>136</v>
      </c>
      <c r="B1" s="343"/>
      <c r="C1" s="343"/>
      <c r="D1" s="343"/>
      <c r="E1" s="343"/>
      <c r="F1" s="343"/>
      <c r="G1" s="343"/>
      <c r="H1" s="343"/>
      <c r="I1" s="343"/>
      <c r="J1" s="343"/>
      <c r="K1" s="343"/>
      <c r="L1" s="343"/>
      <c r="M1" s="343"/>
    </row>
    <row r="2" spans="1:13" ht="15.75" x14ac:dyDescent="0.45">
      <c r="A2" s="343" t="s">
        <v>137</v>
      </c>
      <c r="B2" s="343"/>
      <c r="C2" s="343"/>
      <c r="D2" s="343"/>
      <c r="E2" s="343"/>
      <c r="F2" s="343"/>
      <c r="G2" s="343"/>
      <c r="H2" s="343"/>
      <c r="I2" s="343"/>
      <c r="J2" s="343"/>
      <c r="K2" s="343"/>
      <c r="L2" s="343"/>
      <c r="M2" s="343"/>
    </row>
    <row r="3" spans="1:13" ht="15.75" x14ac:dyDescent="0.45">
      <c r="A3" s="343" t="s">
        <v>138</v>
      </c>
      <c r="B3" s="343"/>
      <c r="C3" s="343"/>
      <c r="D3" s="343"/>
      <c r="E3" s="343"/>
      <c r="F3" s="343"/>
      <c r="G3" s="343"/>
      <c r="H3" s="343"/>
      <c r="I3" s="343"/>
      <c r="J3" s="343"/>
      <c r="K3" s="343"/>
      <c r="L3" s="343"/>
      <c r="M3" s="343"/>
    </row>
    <row r="4" spans="1:13" x14ac:dyDescent="0.45">
      <c r="A4" s="7"/>
      <c r="B4" s="7"/>
      <c r="C4" s="7"/>
      <c r="D4" s="7"/>
      <c r="E4" s="7"/>
      <c r="F4" s="7"/>
      <c r="G4" s="7"/>
      <c r="H4" s="7"/>
      <c r="I4" s="7"/>
      <c r="J4" s="7"/>
      <c r="K4" s="7"/>
      <c r="L4" s="7"/>
      <c r="M4" s="7"/>
    </row>
    <row r="5" spans="1:13" x14ac:dyDescent="0.45">
      <c r="A5" s="14" t="s">
        <v>21</v>
      </c>
      <c r="B5" s="7" t="s">
        <v>20</v>
      </c>
      <c r="C5" s="7"/>
      <c r="D5" s="13"/>
      <c r="E5" s="13"/>
      <c r="F5" s="13"/>
      <c r="G5" s="13"/>
      <c r="H5" s="8" t="s">
        <v>58</v>
      </c>
      <c r="I5" s="414">
        <f>'Q1'!I5</f>
        <v>0</v>
      </c>
      <c r="J5" s="414"/>
      <c r="K5" s="414"/>
      <c r="L5" s="414"/>
      <c r="M5" s="7"/>
    </row>
    <row r="6" spans="1:13" x14ac:dyDescent="0.45">
      <c r="A6" s="13"/>
      <c r="B6" s="7" t="s">
        <v>19</v>
      </c>
      <c r="C6" s="7"/>
      <c r="D6" s="13"/>
      <c r="E6" s="13"/>
      <c r="F6" s="13"/>
      <c r="G6" s="13"/>
      <c r="H6" s="8"/>
      <c r="I6" s="414"/>
      <c r="J6" s="414"/>
      <c r="K6" s="414"/>
      <c r="L6" s="414"/>
      <c r="M6" s="14"/>
    </row>
    <row r="7" spans="1:13" x14ac:dyDescent="0.45">
      <c r="A7" s="13"/>
      <c r="B7" s="7" t="s">
        <v>18</v>
      </c>
      <c r="C7" s="7"/>
      <c r="D7" s="13"/>
      <c r="E7" s="13"/>
      <c r="F7" s="13"/>
      <c r="G7" s="13"/>
      <c r="H7" s="8" t="s">
        <v>89</v>
      </c>
      <c r="I7" s="414">
        <f>'Q1'!I7:L7</f>
        <v>0</v>
      </c>
      <c r="J7" s="414"/>
      <c r="K7" s="414"/>
      <c r="L7" s="414"/>
      <c r="M7" s="13"/>
    </row>
    <row r="8" spans="1:13" x14ac:dyDescent="0.45">
      <c r="A8" s="13"/>
      <c r="B8" s="7" t="s">
        <v>17</v>
      </c>
      <c r="C8" s="7"/>
      <c r="D8" s="13"/>
      <c r="E8" s="13"/>
      <c r="F8" s="13"/>
      <c r="G8" s="13"/>
      <c r="H8" s="8"/>
      <c r="I8" s="414"/>
      <c r="J8" s="414"/>
      <c r="K8" s="414"/>
      <c r="L8" s="414"/>
      <c r="M8" s="13"/>
    </row>
    <row r="9" spans="1:13" x14ac:dyDescent="0.45">
      <c r="A9" s="7"/>
      <c r="B9" s="57"/>
      <c r="C9" s="13"/>
      <c r="D9" s="13"/>
      <c r="E9" s="7"/>
      <c r="F9" s="7"/>
      <c r="G9" s="13"/>
      <c r="H9" s="8" t="s">
        <v>16</v>
      </c>
      <c r="I9" s="435">
        <f>'Q1'!I9:L9</f>
        <v>0</v>
      </c>
      <c r="J9" s="435"/>
      <c r="K9" s="435"/>
      <c r="L9" s="435"/>
      <c r="M9" s="13"/>
    </row>
    <row r="10" spans="1:13" x14ac:dyDescent="0.45">
      <c r="A10" s="7"/>
      <c r="B10" s="115" t="s">
        <v>91</v>
      </c>
      <c r="C10" s="54">
        <v>2</v>
      </c>
      <c r="D10" s="7"/>
      <c r="E10" s="7"/>
      <c r="F10" s="7"/>
      <c r="G10" s="13"/>
      <c r="H10" s="8"/>
      <c r="I10" s="414"/>
      <c r="J10" s="414"/>
      <c r="K10" s="414"/>
      <c r="L10" s="414"/>
      <c r="M10" s="13"/>
    </row>
    <row r="11" spans="1:13" x14ac:dyDescent="0.45">
      <c r="A11" s="7"/>
      <c r="B11" s="55" t="s">
        <v>92</v>
      </c>
      <c r="C11" s="56" t="s">
        <v>281</v>
      </c>
      <c r="D11" s="7"/>
      <c r="E11" s="7"/>
      <c r="F11" s="7"/>
      <c r="G11" s="13"/>
      <c r="H11" s="8" t="s">
        <v>90</v>
      </c>
      <c r="I11" s="436">
        <f>'Q1'!I11:L11</f>
        <v>0</v>
      </c>
      <c r="J11" s="414"/>
      <c r="K11" s="414"/>
      <c r="L11" s="414"/>
      <c r="M11" s="13"/>
    </row>
    <row r="12" spans="1:13" ht="14.65" thickBot="1" x14ac:dyDescent="0.5"/>
    <row r="13" spans="1:13" ht="16.149999999999999" thickBot="1" x14ac:dyDescent="0.55000000000000004">
      <c r="A13" s="222"/>
      <c r="B13" s="397" t="s">
        <v>13</v>
      </c>
      <c r="C13" s="397" t="s">
        <v>15</v>
      </c>
      <c r="D13" s="392" t="s">
        <v>112</v>
      </c>
      <c r="E13" s="393"/>
      <c r="F13" s="394"/>
      <c r="G13" s="393" t="s">
        <v>61</v>
      </c>
      <c r="H13" s="393"/>
      <c r="I13" s="437"/>
      <c r="J13" s="438" t="s">
        <v>167</v>
      </c>
      <c r="K13" s="221"/>
    </row>
    <row r="14" spans="1:13" ht="28.5" x14ac:dyDescent="0.5">
      <c r="A14" s="222"/>
      <c r="B14" s="412"/>
      <c r="C14" s="412"/>
      <c r="D14" s="284" t="s">
        <v>216</v>
      </c>
      <c r="E14" s="285" t="s">
        <v>215</v>
      </c>
      <c r="F14" s="291" t="s">
        <v>189</v>
      </c>
      <c r="G14" s="286" t="s">
        <v>216</v>
      </c>
      <c r="H14" s="287" t="s">
        <v>218</v>
      </c>
      <c r="I14" s="288" t="s">
        <v>190</v>
      </c>
      <c r="J14" s="439"/>
      <c r="K14" s="221"/>
    </row>
    <row r="15" spans="1:13" ht="15.75" x14ac:dyDescent="0.5">
      <c r="A15" s="222"/>
      <c r="B15" s="289" t="s">
        <v>6</v>
      </c>
      <c r="C15" s="138">
        <f>Calculator!C20</f>
        <v>0</v>
      </c>
      <c r="D15" s="177">
        <f>IF(C15=0,0,(D19-(D16+D17+D18)))</f>
        <v>0</v>
      </c>
      <c r="E15" s="178">
        <f>IF(C19=0,0,(E19-(E16+E17+E18)))</f>
        <v>0</v>
      </c>
      <c r="F15" s="292">
        <f>SUM(D15)+E15</f>
        <v>0</v>
      </c>
      <c r="G15" s="178">
        <f>IF(C19=0,0,(G19-(G16+G17+G18)))</f>
        <v>0</v>
      </c>
      <c r="H15" s="179">
        <f>IF(C19=0,0,(H19-(H16+H17+H18)))</f>
        <v>0</v>
      </c>
      <c r="I15" s="180">
        <f>G15+H15</f>
        <v>0</v>
      </c>
      <c r="J15" s="181">
        <f>F15+I15</f>
        <v>0</v>
      </c>
      <c r="K15" s="221"/>
    </row>
    <row r="16" spans="1:13" ht="15.75" x14ac:dyDescent="0.5">
      <c r="A16" s="222"/>
      <c r="B16" s="289" t="s">
        <v>5</v>
      </c>
      <c r="C16" s="138">
        <f>Calculator!F20</f>
        <v>0</v>
      </c>
      <c r="D16" s="177">
        <f>IFERROR(C16/(C19)*D19,0)</f>
        <v>0</v>
      </c>
      <c r="E16" s="178">
        <f>IFERROR(C16/(C19)*E19,0)</f>
        <v>0</v>
      </c>
      <c r="F16" s="292">
        <f t="shared" ref="F16:F18" si="0">SUM(D16)+E16</f>
        <v>0</v>
      </c>
      <c r="G16" s="178">
        <f>IFERROR(C16/C19*G19,0)</f>
        <v>0</v>
      </c>
      <c r="H16" s="179">
        <f>IFERROR((C16/C19)*H19,0)</f>
        <v>0</v>
      </c>
      <c r="I16" s="180">
        <f>G16+H16</f>
        <v>0</v>
      </c>
      <c r="J16" s="181">
        <f>F16+I16</f>
        <v>0</v>
      </c>
      <c r="K16" s="221"/>
    </row>
    <row r="17" spans="1:12" x14ac:dyDescent="0.45">
      <c r="A17" s="221"/>
      <c r="B17" s="289" t="s">
        <v>70</v>
      </c>
      <c r="C17" s="138">
        <f>Calculator!I20</f>
        <v>0</v>
      </c>
      <c r="D17" s="177">
        <f>IFERROR(C17/(C19)*D19,0)</f>
        <v>0</v>
      </c>
      <c r="E17" s="182">
        <f>IFERROR(C17/(C19)*E19,0)</f>
        <v>0</v>
      </c>
      <c r="F17" s="292">
        <f t="shared" si="0"/>
        <v>0</v>
      </c>
      <c r="G17" s="178">
        <f>IFERROR(C17/C19*G19,0)</f>
        <v>0</v>
      </c>
      <c r="H17" s="183">
        <f>IFERROR((C17/C19)*H19,0)</f>
        <v>0</v>
      </c>
      <c r="I17" s="180">
        <f>G17+H17</f>
        <v>0</v>
      </c>
      <c r="J17" s="181">
        <f>F17+I17</f>
        <v>0</v>
      </c>
      <c r="K17" s="221"/>
    </row>
    <row r="18" spans="1:12" ht="14.65" thickBot="1" x14ac:dyDescent="0.5">
      <c r="A18" s="221"/>
      <c r="B18" s="290" t="s">
        <v>14</v>
      </c>
      <c r="C18" s="139">
        <f>Calculator!L20</f>
        <v>0</v>
      </c>
      <c r="D18" s="293">
        <f>IFERROR(C18/(C19)*D19,0)</f>
        <v>0</v>
      </c>
      <c r="E18" s="294">
        <f>IFERROR(C18/(C19)*E19,0)</f>
        <v>0</v>
      </c>
      <c r="F18" s="295">
        <f t="shared" si="0"/>
        <v>0</v>
      </c>
      <c r="G18" s="184">
        <f>IFERROR(C18/C19*G19,0)</f>
        <v>0</v>
      </c>
      <c r="H18" s="185">
        <f>IFERROR((C18/C19)*H19,0)</f>
        <v>0</v>
      </c>
      <c r="I18" s="186">
        <f>G18+H18</f>
        <v>0</v>
      </c>
      <c r="J18" s="187">
        <f>F18+I18</f>
        <v>0</v>
      </c>
      <c r="K18" s="221"/>
    </row>
    <row r="19" spans="1:12" ht="14.65" thickBot="1" x14ac:dyDescent="0.5">
      <c r="A19" s="262"/>
      <c r="B19" s="278" t="s">
        <v>1</v>
      </c>
      <c r="C19" s="283">
        <f>SUM(C15:C18)</f>
        <v>0</v>
      </c>
      <c r="D19" s="117">
        <f>IF(H54=0,0,IF(H54/((C15/C19+C16/C19+C18/C19)*0.5+C17/C19)-'Q2 Expense Detail'!H48&gt;0,'Q2 Expense Detail'!H48,H54/((C15/C19+C16/C19+C18/C19)*0.5+C17/C19)))</f>
        <v>0</v>
      </c>
      <c r="E19" s="309">
        <f>'Q2 Expense Detail'!H48-D19+'Q2 Expense Detail'!H65</f>
        <v>0</v>
      </c>
      <c r="F19" s="282">
        <f>SUM(D19:E19)</f>
        <v>0</v>
      </c>
      <c r="G19" s="119">
        <f>'Q2 Expense Detail'!H63</f>
        <v>0</v>
      </c>
      <c r="H19" s="118">
        <f>'Q2 Expense Detail'!H66+'Q2 Expense Detail'!H67</f>
        <v>0</v>
      </c>
      <c r="I19" s="280">
        <f>SUM(I15:I18)</f>
        <v>0</v>
      </c>
      <c r="J19" s="281">
        <f>F19+I19</f>
        <v>0</v>
      </c>
      <c r="K19" s="262"/>
    </row>
    <row r="20" spans="1:12" x14ac:dyDescent="0.45">
      <c r="A20" s="262"/>
      <c r="B20" s="59"/>
      <c r="C20" s="263"/>
      <c r="D20" s="264"/>
      <c r="E20" s="265"/>
      <c r="F20" s="265"/>
      <c r="G20" s="265"/>
      <c r="H20" s="265"/>
      <c r="I20" s="265"/>
      <c r="J20" s="264"/>
      <c r="K20" s="266"/>
      <c r="L20" s="262"/>
    </row>
    <row r="21" spans="1:12" ht="14.65" thickBot="1" x14ac:dyDescent="0.5">
      <c r="A21" s="221"/>
      <c r="C21" s="267"/>
      <c r="D21" s="268"/>
      <c r="E21" s="268"/>
      <c r="F21" s="268"/>
      <c r="G21" s="268"/>
      <c r="H21" s="268"/>
      <c r="I21" s="268"/>
      <c r="J21" s="268"/>
      <c r="K21" s="268"/>
      <c r="L21" s="269"/>
    </row>
    <row r="22" spans="1:12" ht="16.5" customHeight="1" thickBot="1" x14ac:dyDescent="0.5">
      <c r="A22" s="270" t="b">
        <f>OR(AND(D19&gt;0,E19=0),AND(D19&gt;0,E19=0),AND(D19&gt;0,G11=0),AND(D19&gt;0,E19=0))</f>
        <v>0</v>
      </c>
      <c r="B22" s="397" t="s">
        <v>13</v>
      </c>
      <c r="C22" s="401" t="s">
        <v>213</v>
      </c>
      <c r="D22" s="402"/>
      <c r="E22" s="402"/>
      <c r="F22" s="403"/>
      <c r="G22" s="404" t="s">
        <v>214</v>
      </c>
      <c r="H22" s="402"/>
      <c r="I22" s="402"/>
      <c r="J22" s="405"/>
      <c r="K22" s="271"/>
      <c r="L22" s="221"/>
    </row>
    <row r="23" spans="1:12" ht="39.75" thickBot="1" x14ac:dyDescent="0.5">
      <c r="A23" s="221"/>
      <c r="B23" s="398"/>
      <c r="C23" s="272" t="s">
        <v>12</v>
      </c>
      <c r="D23" s="273" t="s">
        <v>8</v>
      </c>
      <c r="E23" s="273" t="s">
        <v>11</v>
      </c>
      <c r="F23" s="274" t="s">
        <v>10</v>
      </c>
      <c r="G23" s="275" t="s">
        <v>9</v>
      </c>
      <c r="H23" s="273" t="s">
        <v>8</v>
      </c>
      <c r="I23" s="276" t="s">
        <v>59</v>
      </c>
      <c r="J23" s="273" t="s">
        <v>7</v>
      </c>
      <c r="K23" s="221"/>
    </row>
    <row r="24" spans="1:12" ht="14.65" thickBot="1" x14ac:dyDescent="0.5">
      <c r="A24" s="221"/>
      <c r="B24" s="277" t="s">
        <v>6</v>
      </c>
      <c r="C24" s="188">
        <f>ROUND(D15*0.5,2)</f>
        <v>0</v>
      </c>
      <c r="D24" s="188">
        <f>F24-C24</f>
        <v>0</v>
      </c>
      <c r="E24" s="189">
        <f>F24-C24-D24</f>
        <v>0</v>
      </c>
      <c r="F24" s="190">
        <f>D15</f>
        <v>0</v>
      </c>
      <c r="G24" s="188">
        <f>ROUND(G15*0.5,2)</f>
        <v>0</v>
      </c>
      <c r="H24" s="191">
        <f>ROUND(G15*0.325,2)</f>
        <v>0</v>
      </c>
      <c r="I24" s="192">
        <f>J24-G24-H24</f>
        <v>0</v>
      </c>
      <c r="J24" s="192">
        <f>G15</f>
        <v>0</v>
      </c>
      <c r="K24" s="221"/>
    </row>
    <row r="25" spans="1:12" ht="14.65" thickBot="1" x14ac:dyDescent="0.5">
      <c r="A25" s="221"/>
      <c r="B25" s="277" t="s">
        <v>217</v>
      </c>
      <c r="C25" s="188">
        <f>ROUND(E15*0.5,2)</f>
        <v>0</v>
      </c>
      <c r="D25" s="193"/>
      <c r="E25" s="194">
        <f>F25-C25</f>
        <v>0</v>
      </c>
      <c r="F25" s="190">
        <f>E15</f>
        <v>0</v>
      </c>
      <c r="G25" s="194">
        <f>ROUND(H15*0.5,2)</f>
        <v>0</v>
      </c>
      <c r="H25" s="195"/>
      <c r="I25" s="192">
        <f>J25-G25</f>
        <v>0</v>
      </c>
      <c r="J25" s="192">
        <f>H15</f>
        <v>0</v>
      </c>
      <c r="K25" s="221"/>
    </row>
    <row r="26" spans="1:12" ht="14.65" thickBot="1" x14ac:dyDescent="0.5">
      <c r="A26" s="221"/>
      <c r="B26" s="277" t="s">
        <v>5</v>
      </c>
      <c r="C26" s="188">
        <f>ROUND(D16*0.5,2)</f>
        <v>0</v>
      </c>
      <c r="D26" s="188">
        <f>F26-C26</f>
        <v>0</v>
      </c>
      <c r="E26" s="189">
        <f>F26-C26-D26</f>
        <v>0</v>
      </c>
      <c r="F26" s="196">
        <f>D16</f>
        <v>0</v>
      </c>
      <c r="G26" s="188">
        <f>ROUND(G16*0.5,2)</f>
        <v>0</v>
      </c>
      <c r="H26" s="191">
        <f>ROUND(G16*0.325,2)</f>
        <v>0</v>
      </c>
      <c r="I26" s="192">
        <f>J26-G26-H26</f>
        <v>0</v>
      </c>
      <c r="J26" s="192">
        <f>G16</f>
        <v>0</v>
      </c>
      <c r="K26" s="221"/>
    </row>
    <row r="27" spans="1:12" ht="14.65" thickBot="1" x14ac:dyDescent="0.5">
      <c r="A27" s="221"/>
      <c r="B27" s="277" t="s">
        <v>4</v>
      </c>
      <c r="C27" s="188">
        <f>ROUND(E16*0.5,2)</f>
        <v>0</v>
      </c>
      <c r="D27" s="193"/>
      <c r="E27" s="194">
        <f>F27-C27</f>
        <v>0</v>
      </c>
      <c r="F27" s="197">
        <f>E16</f>
        <v>0</v>
      </c>
      <c r="G27" s="194">
        <f>ROUND(H16*0.5,2)</f>
        <v>0</v>
      </c>
      <c r="H27" s="195"/>
      <c r="I27" s="192">
        <f>J27-G27</f>
        <v>0</v>
      </c>
      <c r="J27" s="192">
        <f>H16</f>
        <v>0</v>
      </c>
      <c r="K27" s="221"/>
    </row>
    <row r="28" spans="1:12" ht="14.65" thickBot="1" x14ac:dyDescent="0.5">
      <c r="A28" s="221"/>
      <c r="B28" s="277" t="s">
        <v>70</v>
      </c>
      <c r="C28" s="193"/>
      <c r="D28" s="194">
        <f>D17</f>
        <v>0</v>
      </c>
      <c r="E28" s="189">
        <f>F28-D28</f>
        <v>0</v>
      </c>
      <c r="F28" s="197">
        <f>D17</f>
        <v>0</v>
      </c>
      <c r="G28" s="193"/>
      <c r="H28" s="191">
        <f>ROUND(G17*0.65,2)</f>
        <v>0</v>
      </c>
      <c r="I28" s="192">
        <f>J28-H28</f>
        <v>0</v>
      </c>
      <c r="J28" s="192">
        <f>G17</f>
        <v>0</v>
      </c>
      <c r="K28" s="221"/>
    </row>
    <row r="29" spans="1:12" ht="14.65" thickBot="1" x14ac:dyDescent="0.5">
      <c r="A29" s="221"/>
      <c r="B29" s="277" t="s">
        <v>71</v>
      </c>
      <c r="C29" s="193"/>
      <c r="D29" s="193"/>
      <c r="E29" s="198">
        <f>E17</f>
        <v>0</v>
      </c>
      <c r="F29" s="196">
        <f>E17</f>
        <v>0</v>
      </c>
      <c r="G29" s="193"/>
      <c r="H29" s="195"/>
      <c r="I29" s="192">
        <f>J29</f>
        <v>0</v>
      </c>
      <c r="J29" s="192">
        <f>H17</f>
        <v>0</v>
      </c>
      <c r="K29" s="221"/>
    </row>
    <row r="30" spans="1:12" ht="14.65" thickBot="1" x14ac:dyDescent="0.5">
      <c r="A30" s="221"/>
      <c r="B30" s="277" t="s">
        <v>3</v>
      </c>
      <c r="C30" s="194">
        <f>ROUND(D18*0.5,2)</f>
        <v>0</v>
      </c>
      <c r="D30" s="194">
        <f>F30-C30</f>
        <v>0</v>
      </c>
      <c r="E30" s="193"/>
      <c r="F30" s="197">
        <f>D18</f>
        <v>0</v>
      </c>
      <c r="G30" s="194">
        <f>ROUND(G18*0.56,2)</f>
        <v>0</v>
      </c>
      <c r="H30" s="191">
        <f>ROUND(G18*0.286,2)</f>
        <v>0</v>
      </c>
      <c r="I30" s="192">
        <f>J30-G30-H30</f>
        <v>0</v>
      </c>
      <c r="J30" s="192">
        <f>G18</f>
        <v>0</v>
      </c>
      <c r="K30" s="221"/>
    </row>
    <row r="31" spans="1:12" ht="14.65" thickBot="1" x14ac:dyDescent="0.5">
      <c r="A31" s="221"/>
      <c r="B31" s="277" t="s">
        <v>2</v>
      </c>
      <c r="C31" s="194">
        <f>ROUND(E18*0.5,2)</f>
        <v>0</v>
      </c>
      <c r="D31" s="193"/>
      <c r="E31" s="194">
        <f>F31-C31</f>
        <v>0</v>
      </c>
      <c r="F31" s="197">
        <f>E18</f>
        <v>0</v>
      </c>
      <c r="G31" s="194">
        <f>ROUND(H18*0.56,2)</f>
        <v>0</v>
      </c>
      <c r="H31" s="195"/>
      <c r="I31" s="192">
        <f>J31-G31</f>
        <v>0</v>
      </c>
      <c r="J31" s="192">
        <f>H18</f>
        <v>0</v>
      </c>
      <c r="K31" s="221"/>
    </row>
    <row r="32" spans="1:12" ht="14.65" thickBot="1" x14ac:dyDescent="0.5">
      <c r="A32" s="221"/>
      <c r="B32" s="278" t="s">
        <v>1</v>
      </c>
      <c r="C32" s="199">
        <f>SUM(C24:C31)</f>
        <v>0</v>
      </c>
      <c r="D32" s="200">
        <f>SUM(D24:D31)</f>
        <v>0</v>
      </c>
      <c r="E32" s="200">
        <f>SUM(E24:E31)</f>
        <v>0</v>
      </c>
      <c r="F32" s="200">
        <f>C32+D32+E32</f>
        <v>0</v>
      </c>
      <c r="G32" s="201">
        <f>G24+G25+G26+G27+G30+G31</f>
        <v>0</v>
      </c>
      <c r="H32" s="200">
        <f>H24+H26+H28+H30</f>
        <v>0</v>
      </c>
      <c r="I32" s="200">
        <f>I24+I25+I26+I27+I28+I29+I30+I31</f>
        <v>0</v>
      </c>
      <c r="J32" s="202">
        <f>G32+H32+I32</f>
        <v>0</v>
      </c>
      <c r="K32" s="279" t="s">
        <v>191</v>
      </c>
    </row>
    <row r="33" spans="1:12" x14ac:dyDescent="0.45">
      <c r="A33" s="221"/>
      <c r="B33" s="221" t="s">
        <v>192</v>
      </c>
      <c r="C33" s="255"/>
      <c r="D33" s="256"/>
      <c r="E33" s="255"/>
      <c r="F33" s="255"/>
      <c r="G33" s="255"/>
      <c r="H33" s="255"/>
      <c r="I33" s="256"/>
      <c r="J33" s="255"/>
      <c r="K33" s="255"/>
      <c r="L33" s="255"/>
    </row>
    <row r="34" spans="1:12" x14ac:dyDescent="0.45">
      <c r="A34" s="221"/>
      <c r="B34" s="388"/>
      <c r="C34" s="388"/>
      <c r="D34" s="388"/>
      <c r="E34" s="255"/>
      <c r="F34" s="255"/>
      <c r="G34" s="255"/>
      <c r="H34" s="255"/>
      <c r="I34" s="256"/>
      <c r="J34" s="255"/>
      <c r="K34" s="255"/>
      <c r="L34" s="255"/>
    </row>
    <row r="35" spans="1:12" x14ac:dyDescent="0.45">
      <c r="A35" s="221"/>
      <c r="B35" s="221"/>
      <c r="C35" s="255"/>
      <c r="D35" s="256"/>
      <c r="E35" s="255"/>
      <c r="F35" s="255"/>
      <c r="G35" s="255"/>
      <c r="H35" s="255"/>
      <c r="I35" s="256"/>
      <c r="J35" s="255"/>
      <c r="K35" s="255"/>
      <c r="L35" s="255"/>
    </row>
    <row r="36" spans="1:12" ht="15.75" x14ac:dyDescent="0.5">
      <c r="A36" s="221"/>
      <c r="B36" s="222" t="s">
        <v>193</v>
      </c>
      <c r="C36" s="222"/>
      <c r="D36" s="222"/>
      <c r="E36" s="222"/>
      <c r="F36" s="222"/>
      <c r="G36" s="222"/>
      <c r="H36" s="222"/>
      <c r="I36" s="222"/>
      <c r="J36" s="222" t="s">
        <v>194</v>
      </c>
      <c r="K36" s="222">
        <f>I5</f>
        <v>0</v>
      </c>
      <c r="L36" s="255"/>
    </row>
    <row r="37" spans="1:12" ht="15.75" x14ac:dyDescent="0.5">
      <c r="A37" s="221"/>
      <c r="B37" s="222" t="s">
        <v>195</v>
      </c>
      <c r="C37" s="222"/>
      <c r="D37" s="222"/>
      <c r="E37" s="222"/>
      <c r="F37" s="222"/>
      <c r="G37" s="222"/>
      <c r="H37" s="222"/>
      <c r="I37" s="222"/>
      <c r="J37" s="222"/>
      <c r="K37" s="222"/>
      <c r="L37" s="255"/>
    </row>
    <row r="38" spans="1:12" ht="15.75" x14ac:dyDescent="0.5">
      <c r="A38" s="221"/>
      <c r="B38" s="222" t="s">
        <v>196</v>
      </c>
      <c r="C38" s="222"/>
      <c r="D38" s="222"/>
      <c r="E38" s="222"/>
      <c r="F38" s="222"/>
      <c r="G38" s="222"/>
      <c r="H38" s="222"/>
      <c r="I38" s="222"/>
      <c r="J38" s="222"/>
      <c r="K38" s="222"/>
      <c r="L38" s="255"/>
    </row>
    <row r="39" spans="1:12" ht="15.75" x14ac:dyDescent="0.5">
      <c r="A39" s="221"/>
      <c r="B39" s="222"/>
      <c r="C39" s="222"/>
      <c r="D39" s="222"/>
      <c r="E39" s="222"/>
      <c r="F39" s="222"/>
      <c r="G39" s="222"/>
      <c r="H39" s="222"/>
      <c r="I39" s="222"/>
      <c r="J39" s="222"/>
      <c r="K39" s="222"/>
      <c r="L39" s="255"/>
    </row>
    <row r="40" spans="1:12" ht="18.399999999999999" thickBot="1" x14ac:dyDescent="0.6">
      <c r="A40" s="221"/>
      <c r="B40" s="257" t="s">
        <v>197</v>
      </c>
      <c r="C40" s="258" t="s">
        <v>191</v>
      </c>
      <c r="D40" s="222" t="s">
        <v>191</v>
      </c>
      <c r="E40" s="259"/>
      <c r="F40" s="259"/>
      <c r="G40" s="259"/>
      <c r="H40" s="259"/>
      <c r="I40" s="222"/>
      <c r="J40" s="222"/>
      <c r="K40" s="222"/>
      <c r="L40" s="255"/>
    </row>
    <row r="41" spans="1:12" ht="16.149999999999999" thickBot="1" x14ac:dyDescent="0.5">
      <c r="A41" s="221"/>
      <c r="B41" s="221"/>
      <c r="C41" s="389" t="s">
        <v>113</v>
      </c>
      <c r="D41" s="390"/>
      <c r="E41" s="390"/>
      <c r="F41" s="390"/>
      <c r="G41" s="390"/>
      <c r="H41" s="390"/>
      <c r="I41" s="391"/>
      <c r="J41" s="255"/>
      <c r="K41" s="255"/>
    </row>
    <row r="42" spans="1:12" ht="15.75" x14ac:dyDescent="0.45">
      <c r="A42" s="221"/>
      <c r="B42" s="221"/>
      <c r="C42" s="260" t="s">
        <v>198</v>
      </c>
      <c r="D42" s="203" t="s">
        <v>199</v>
      </c>
      <c r="E42" s="204">
        <f>'Q1'!E42</f>
        <v>2960.66</v>
      </c>
      <c r="F42" s="205" t="s">
        <v>200</v>
      </c>
      <c r="G42" s="206">
        <f>I42-E42</f>
        <v>3000</v>
      </c>
      <c r="H42" s="207" t="s">
        <v>201</v>
      </c>
      <c r="I42" s="208">
        <f>'Q1'!I42</f>
        <v>5960.66</v>
      </c>
      <c r="J42" s="255"/>
      <c r="K42" s="255"/>
    </row>
    <row r="43" spans="1:12" ht="41.25" customHeight="1" x14ac:dyDescent="0.45">
      <c r="A43" s="221"/>
      <c r="B43" s="221"/>
      <c r="C43" s="261" t="s">
        <v>60</v>
      </c>
      <c r="D43" s="107" t="s">
        <v>238</v>
      </c>
      <c r="E43" s="209" t="s">
        <v>202</v>
      </c>
      <c r="F43" s="107" t="s">
        <v>203</v>
      </c>
      <c r="G43" s="210" t="s">
        <v>240</v>
      </c>
      <c r="H43" s="211" t="s">
        <v>204</v>
      </c>
      <c r="I43" s="212" t="s">
        <v>205</v>
      </c>
      <c r="J43" s="255"/>
      <c r="K43" s="255"/>
    </row>
    <row r="44" spans="1:12" ht="14.65" thickBot="1" x14ac:dyDescent="0.5">
      <c r="A44" s="221"/>
      <c r="B44" s="221"/>
      <c r="C44" s="120">
        <f>'Q2 Expense Detail'!H89</f>
        <v>0</v>
      </c>
      <c r="D44" s="213">
        <f>IF(E42&gt;0,ROUND(C44*(E42/I42),2),0)</f>
        <v>0</v>
      </c>
      <c r="E44" s="213">
        <f>IF(G42&gt;0,ROUND(C44*(G42/I42),2),0)</f>
        <v>0</v>
      </c>
      <c r="F44" s="214">
        <f>'Q1'!I44</f>
        <v>5960.66</v>
      </c>
      <c r="G44" s="215">
        <f>'Q1'!G44-'Q2'!D44</f>
        <v>2960.66</v>
      </c>
      <c r="H44" s="216">
        <f>'Q1'!H44-'Q2'!E44</f>
        <v>3000</v>
      </c>
      <c r="I44" s="217">
        <f>F44-C44</f>
        <v>5960.66</v>
      </c>
      <c r="J44" s="255"/>
      <c r="K44" s="255"/>
    </row>
    <row r="45" spans="1:12" ht="16.149999999999999" thickBot="1" x14ac:dyDescent="0.55000000000000004">
      <c r="A45" s="221"/>
      <c r="B45" s="222"/>
      <c r="C45" s="221"/>
      <c r="D45" s="221"/>
      <c r="E45" s="221"/>
      <c r="F45" s="221"/>
      <c r="G45" s="221"/>
      <c r="H45" s="221"/>
      <c r="I45" s="221"/>
      <c r="J45" s="221"/>
      <c r="K45" s="221"/>
      <c r="L45" s="222"/>
    </row>
    <row r="46" spans="1:12" ht="16.5" customHeight="1" thickBot="1" x14ac:dyDescent="0.55000000000000004">
      <c r="A46" s="221"/>
      <c r="B46" s="222"/>
      <c r="C46" s="389" t="s">
        <v>263</v>
      </c>
      <c r="D46" s="390"/>
      <c r="E46" s="390"/>
      <c r="F46" s="390"/>
      <c r="G46" s="390"/>
      <c r="H46" s="390"/>
      <c r="I46" s="391"/>
      <c r="J46" s="221"/>
      <c r="K46" s="221"/>
      <c r="L46" s="222"/>
    </row>
    <row r="47" spans="1:12" ht="15.75" x14ac:dyDescent="0.5">
      <c r="A47" s="221"/>
      <c r="B47" s="222"/>
      <c r="C47" s="260" t="s">
        <v>198</v>
      </c>
      <c r="D47" s="203" t="s">
        <v>199</v>
      </c>
      <c r="E47" s="204">
        <f>'Q1'!E47</f>
        <v>0</v>
      </c>
      <c r="F47" s="205" t="s">
        <v>200</v>
      </c>
      <c r="G47" s="206">
        <f>I47-E47</f>
        <v>0</v>
      </c>
      <c r="H47" s="207" t="s">
        <v>201</v>
      </c>
      <c r="I47" s="208">
        <f>'Q1'!I47</f>
        <v>0</v>
      </c>
      <c r="J47" s="221"/>
      <c r="K47" s="221"/>
      <c r="L47" s="222"/>
    </row>
    <row r="48" spans="1:12" ht="28.5" x14ac:dyDescent="0.5">
      <c r="A48" s="221"/>
      <c r="B48" s="222"/>
      <c r="C48" s="261" t="s">
        <v>60</v>
      </c>
      <c r="D48" s="107" t="s">
        <v>238</v>
      </c>
      <c r="E48" s="209" t="s">
        <v>202</v>
      </c>
      <c r="F48" s="107" t="s">
        <v>203</v>
      </c>
      <c r="G48" s="210" t="s">
        <v>240</v>
      </c>
      <c r="H48" s="211" t="s">
        <v>204</v>
      </c>
      <c r="I48" s="212" t="s">
        <v>205</v>
      </c>
      <c r="J48" s="221"/>
      <c r="K48" s="221"/>
      <c r="L48" s="222"/>
    </row>
    <row r="49" spans="1:12" ht="16.149999999999999" thickBot="1" x14ac:dyDescent="0.55000000000000004">
      <c r="A49" s="221"/>
      <c r="B49" s="222"/>
      <c r="C49" s="120">
        <f>'Q2 Expense Detail'!H94</f>
        <v>0</v>
      </c>
      <c r="D49" s="213">
        <f>IF(C49=0,0,ROUND(C49*(E47/I47),2))</f>
        <v>0</v>
      </c>
      <c r="E49" s="213">
        <f>IF(C49=0,0,ROUND(C49*(G47/I47),2))</f>
        <v>0</v>
      </c>
      <c r="F49" s="214">
        <f>'Q1'!I49</f>
        <v>0</v>
      </c>
      <c r="G49" s="215">
        <f>'Q1'!G49-'Q2'!D49</f>
        <v>0</v>
      </c>
      <c r="H49" s="216">
        <f>'Q1'!H49-'Q2'!E49</f>
        <v>0</v>
      </c>
      <c r="I49" s="217">
        <f>F49-C49</f>
        <v>0</v>
      </c>
      <c r="J49" s="221"/>
      <c r="K49" s="221"/>
      <c r="L49" s="222"/>
    </row>
    <row r="50" spans="1:12" ht="16.149999999999999" thickBot="1" x14ac:dyDescent="0.55000000000000004">
      <c r="A50" s="221"/>
      <c r="B50" s="222"/>
      <c r="C50" s="221"/>
      <c r="D50" s="221"/>
      <c r="E50" s="221"/>
      <c r="F50" s="221"/>
      <c r="G50" s="221"/>
      <c r="H50" s="221"/>
      <c r="I50" s="221"/>
      <c r="J50" s="221"/>
      <c r="K50" s="221"/>
      <c r="L50" s="222"/>
    </row>
    <row r="51" spans="1:12" ht="16.5" customHeight="1" thickBot="1" x14ac:dyDescent="0.55000000000000004">
      <c r="A51" s="221"/>
      <c r="B51" s="222"/>
      <c r="F51" s="249"/>
      <c r="G51" s="250" t="s">
        <v>206</v>
      </c>
      <c r="H51" s="251"/>
    </row>
    <row r="52" spans="1:12" ht="26.25" customHeight="1" thickBot="1" x14ac:dyDescent="0.55000000000000004">
      <c r="A52" s="221"/>
      <c r="B52" s="222"/>
      <c r="C52" s="395" t="s">
        <v>262</v>
      </c>
      <c r="D52" s="396"/>
      <c r="F52" s="252" t="s">
        <v>64</v>
      </c>
      <c r="G52" s="253" t="s">
        <v>239</v>
      </c>
      <c r="H52" s="254" t="s">
        <v>69</v>
      </c>
    </row>
    <row r="53" spans="1:12" ht="15.75" customHeight="1" thickBot="1" x14ac:dyDescent="0.55000000000000004">
      <c r="A53" s="221"/>
      <c r="B53" s="222"/>
      <c r="C53" s="410" t="s">
        <v>60</v>
      </c>
      <c r="D53" s="411"/>
      <c r="F53" s="248" t="s">
        <v>191</v>
      </c>
      <c r="G53" s="296">
        <f>'Q1'!G53</f>
        <v>0</v>
      </c>
      <c r="H53" s="218"/>
    </row>
    <row r="54" spans="1:12" ht="16.149999999999999" thickBot="1" x14ac:dyDescent="0.55000000000000004">
      <c r="A54" s="221"/>
      <c r="B54" s="222"/>
      <c r="C54" s="406">
        <f>'Q2 Expense Detail'!H81</f>
        <v>0</v>
      </c>
      <c r="D54" s="407"/>
      <c r="F54" s="223" t="s">
        <v>65</v>
      </c>
      <c r="G54" s="224">
        <f>'Q1'!G54</f>
        <v>0</v>
      </c>
      <c r="H54" s="219">
        <f>G53-G54</f>
        <v>0</v>
      </c>
    </row>
    <row r="55" spans="1:12" ht="15.75" x14ac:dyDescent="0.5">
      <c r="A55" s="221"/>
      <c r="B55" s="222"/>
      <c r="F55" s="225" t="s">
        <v>66</v>
      </c>
      <c r="G55" s="226">
        <f>D32</f>
        <v>0</v>
      </c>
      <c r="H55" s="219">
        <f>H54-G55</f>
        <v>0</v>
      </c>
    </row>
    <row r="56" spans="1:12" ht="15.75" x14ac:dyDescent="0.5">
      <c r="A56" s="221"/>
      <c r="B56" s="222"/>
      <c r="F56" s="225" t="s">
        <v>67</v>
      </c>
      <c r="G56" s="226">
        <v>0</v>
      </c>
      <c r="H56" s="219">
        <v>0</v>
      </c>
      <c r="I56" s="221"/>
      <c r="J56" s="222"/>
    </row>
    <row r="57" spans="1:12" ht="15.75" customHeight="1" thickBot="1" x14ac:dyDescent="0.55000000000000004">
      <c r="A57" s="221"/>
      <c r="B57" s="222"/>
      <c r="F57" s="227" t="s">
        <v>68</v>
      </c>
      <c r="G57" s="228">
        <v>0</v>
      </c>
      <c r="H57" s="220">
        <v>0</v>
      </c>
      <c r="I57" s="221"/>
      <c r="J57" s="222"/>
    </row>
    <row r="58" spans="1:12" ht="15.75" x14ac:dyDescent="0.5">
      <c r="A58" s="221"/>
      <c r="B58" s="222"/>
      <c r="C58" s="221"/>
      <c r="D58" s="221"/>
      <c r="E58" s="221"/>
      <c r="F58" s="221"/>
      <c r="G58" s="221"/>
      <c r="H58" s="221"/>
      <c r="I58" s="221"/>
      <c r="J58" s="221"/>
      <c r="K58" s="221"/>
      <c r="L58" s="222"/>
    </row>
    <row r="59" spans="1:12" ht="15.75" customHeight="1" x14ac:dyDescent="0.5">
      <c r="A59" s="221"/>
      <c r="B59" s="370" t="s">
        <v>207</v>
      </c>
      <c r="C59" s="371"/>
      <c r="D59" s="371"/>
      <c r="E59" s="372"/>
      <c r="F59" s="229"/>
      <c r="G59" s="222"/>
      <c r="H59" s="379" t="s">
        <v>208</v>
      </c>
      <c r="I59" s="380"/>
      <c r="J59" s="380"/>
      <c r="K59" s="381"/>
      <c r="L59" s="222"/>
    </row>
    <row r="60" spans="1:12" ht="15.75" x14ac:dyDescent="0.5">
      <c r="A60" s="221"/>
      <c r="B60" s="373"/>
      <c r="C60" s="374"/>
      <c r="D60" s="374"/>
      <c r="E60" s="375"/>
      <c r="F60" s="229"/>
      <c r="G60" s="222"/>
      <c r="H60" s="382"/>
      <c r="I60" s="383"/>
      <c r="J60" s="383"/>
      <c r="K60" s="384"/>
      <c r="L60" s="221"/>
    </row>
    <row r="61" spans="1:12" ht="15.75" x14ac:dyDescent="0.5">
      <c r="A61" s="221"/>
      <c r="B61" s="373"/>
      <c r="C61" s="374"/>
      <c r="D61" s="374"/>
      <c r="E61" s="375"/>
      <c r="F61" s="229"/>
      <c r="G61" s="222"/>
      <c r="H61" s="382"/>
      <c r="I61" s="383"/>
      <c r="J61" s="383"/>
      <c r="K61" s="384"/>
      <c r="L61" s="221"/>
    </row>
    <row r="62" spans="1:12" ht="15.75" x14ac:dyDescent="0.5">
      <c r="A62" s="221"/>
      <c r="B62" s="373"/>
      <c r="C62" s="374"/>
      <c r="D62" s="374"/>
      <c r="E62" s="375"/>
      <c r="F62" s="229"/>
      <c r="G62" s="222"/>
      <c r="H62" s="382"/>
      <c r="I62" s="383"/>
      <c r="J62" s="383"/>
      <c r="K62" s="384"/>
      <c r="L62" s="221"/>
    </row>
    <row r="63" spans="1:12" ht="15.75" x14ac:dyDescent="0.5">
      <c r="A63" s="221"/>
      <c r="B63" s="373"/>
      <c r="C63" s="374"/>
      <c r="D63" s="374"/>
      <c r="E63" s="375"/>
      <c r="F63" s="229"/>
      <c r="G63" s="222"/>
      <c r="H63" s="382"/>
      <c r="I63" s="383"/>
      <c r="J63" s="383"/>
      <c r="K63" s="384"/>
      <c r="L63" s="221"/>
    </row>
    <row r="64" spans="1:12" ht="15.75" x14ac:dyDescent="0.5">
      <c r="A64" s="221"/>
      <c r="B64" s="373"/>
      <c r="C64" s="374"/>
      <c r="D64" s="374"/>
      <c r="E64" s="375"/>
      <c r="F64" s="229"/>
      <c r="G64" s="222"/>
      <c r="H64" s="382"/>
      <c r="I64" s="383"/>
      <c r="J64" s="383"/>
      <c r="K64" s="384"/>
      <c r="L64" s="222"/>
    </row>
    <row r="65" spans="1:12" ht="15.75" x14ac:dyDescent="0.5">
      <c r="A65" s="221"/>
      <c r="B65" s="373"/>
      <c r="C65" s="374"/>
      <c r="D65" s="374"/>
      <c r="E65" s="375"/>
      <c r="F65" s="229"/>
      <c r="G65" s="222"/>
      <c r="H65" s="382"/>
      <c r="I65" s="383"/>
      <c r="J65" s="383"/>
      <c r="K65" s="384"/>
      <c r="L65" s="222"/>
    </row>
    <row r="66" spans="1:12" ht="15.75" x14ac:dyDescent="0.5">
      <c r="A66" s="221"/>
      <c r="B66" s="373"/>
      <c r="C66" s="374"/>
      <c r="D66" s="374"/>
      <c r="E66" s="375"/>
      <c r="F66" s="229"/>
      <c r="G66" s="222"/>
      <c r="H66" s="382"/>
      <c r="I66" s="383"/>
      <c r="J66" s="383"/>
      <c r="K66" s="384"/>
      <c r="L66" s="222"/>
    </row>
    <row r="67" spans="1:12" ht="15.75" x14ac:dyDescent="0.5">
      <c r="A67" s="221"/>
      <c r="B67" s="373"/>
      <c r="C67" s="374"/>
      <c r="D67" s="374"/>
      <c r="E67" s="375"/>
      <c r="F67" s="229"/>
      <c r="G67" s="222"/>
      <c r="H67" s="382"/>
      <c r="I67" s="383"/>
      <c r="J67" s="383"/>
      <c r="K67" s="384"/>
      <c r="L67" s="222"/>
    </row>
    <row r="68" spans="1:12" x14ac:dyDescent="0.45">
      <c r="A68" s="221"/>
      <c r="B68" s="376"/>
      <c r="C68" s="377"/>
      <c r="D68" s="377"/>
      <c r="E68" s="378"/>
      <c r="F68" s="229"/>
      <c r="G68" s="221"/>
      <c r="H68" s="385"/>
      <c r="I68" s="386"/>
      <c r="J68" s="386"/>
      <c r="K68" s="387"/>
      <c r="L68" s="221"/>
    </row>
    <row r="69" spans="1:12" x14ac:dyDescent="0.45">
      <c r="A69" s="221"/>
      <c r="B69" s="230" t="s">
        <v>139</v>
      </c>
      <c r="C69" s="231"/>
      <c r="D69" s="232" t="s">
        <v>0</v>
      </c>
      <c r="E69" s="233"/>
      <c r="F69" s="221"/>
      <c r="G69" s="221"/>
      <c r="H69" s="230" t="s">
        <v>139</v>
      </c>
      <c r="I69" s="231"/>
      <c r="J69" s="232" t="s">
        <v>0</v>
      </c>
      <c r="K69" s="233"/>
      <c r="L69" s="221"/>
    </row>
    <row r="70" spans="1:12" x14ac:dyDescent="0.45">
      <c r="A70" s="221"/>
      <c r="B70" s="221"/>
      <c r="C70" s="221"/>
      <c r="D70" s="234"/>
      <c r="E70" s="221"/>
      <c r="F70" s="221"/>
      <c r="G70" s="221"/>
      <c r="H70" s="221"/>
      <c r="I70" s="221"/>
      <c r="J70" s="234"/>
      <c r="K70" s="221"/>
      <c r="L70" s="221"/>
    </row>
    <row r="71" spans="1:12" x14ac:dyDescent="0.45">
      <c r="A71" s="221"/>
      <c r="B71" s="221"/>
      <c r="C71" s="235"/>
      <c r="D71" s="236"/>
      <c r="E71" s="236"/>
      <c r="F71" s="236"/>
      <c r="G71" s="236"/>
      <c r="H71" s="236"/>
      <c r="I71" s="236"/>
      <c r="J71" s="237"/>
      <c r="K71" s="221"/>
      <c r="L71" s="221"/>
    </row>
    <row r="72" spans="1:12" x14ac:dyDescent="0.45">
      <c r="A72" s="221"/>
      <c r="B72" s="221"/>
      <c r="C72" s="238" t="s">
        <v>209</v>
      </c>
      <c r="D72" s="399"/>
      <c r="E72" s="399"/>
      <c r="F72" s="399"/>
      <c r="G72" s="399"/>
      <c r="H72" s="239" t="s">
        <v>210</v>
      </c>
      <c r="I72" s="399"/>
      <c r="J72" s="400"/>
      <c r="K72" s="221"/>
      <c r="L72" s="221"/>
    </row>
    <row r="73" spans="1:12" x14ac:dyDescent="0.45">
      <c r="A73" s="221"/>
      <c r="B73" s="221"/>
      <c r="C73" s="230"/>
      <c r="D73" s="231" t="s">
        <v>62</v>
      </c>
      <c r="E73" s="231"/>
      <c r="F73" s="231"/>
      <c r="G73" s="231"/>
      <c r="H73" s="231"/>
      <c r="I73" s="231"/>
      <c r="J73" s="233"/>
      <c r="K73" s="221"/>
      <c r="L73" s="221"/>
    </row>
    <row r="74" spans="1:12" x14ac:dyDescent="0.45">
      <c r="A74" s="221"/>
      <c r="B74" s="221"/>
      <c r="C74" s="221"/>
      <c r="D74" s="221"/>
      <c r="E74" s="221"/>
      <c r="F74" s="221"/>
      <c r="G74" s="221"/>
      <c r="H74" s="221"/>
      <c r="I74" s="221"/>
      <c r="J74" s="221"/>
      <c r="K74" s="221"/>
      <c r="L74" s="221"/>
    </row>
    <row r="75" spans="1:12" ht="15.75" x14ac:dyDescent="0.5">
      <c r="A75" s="221"/>
      <c r="B75" s="221"/>
      <c r="C75" s="240"/>
      <c r="D75" s="241"/>
      <c r="E75" s="241"/>
      <c r="F75" s="241"/>
      <c r="G75" s="241"/>
      <c r="H75" s="241"/>
      <c r="I75" s="241"/>
      <c r="J75" s="242"/>
      <c r="K75" s="221"/>
      <c r="L75" s="221"/>
    </row>
    <row r="76" spans="1:12" ht="15.75" x14ac:dyDescent="0.5">
      <c r="A76" s="221"/>
      <c r="B76" s="221"/>
      <c r="C76" s="243" t="s">
        <v>211</v>
      </c>
      <c r="D76" s="244"/>
      <c r="E76" s="244"/>
      <c r="F76" s="244"/>
      <c r="G76" s="244"/>
      <c r="H76" s="245" t="s">
        <v>212</v>
      </c>
      <c r="I76" s="244"/>
      <c r="J76" s="246"/>
      <c r="K76" s="221"/>
      <c r="L76" s="221"/>
    </row>
    <row r="77" spans="1:12" ht="15.75" x14ac:dyDescent="0.5">
      <c r="A77" s="221"/>
      <c r="B77" s="221"/>
      <c r="C77" s="247"/>
      <c r="D77" s="231" t="s">
        <v>63</v>
      </c>
      <c r="E77" s="244"/>
      <c r="F77" s="244"/>
      <c r="G77" s="244"/>
      <c r="H77" s="244"/>
      <c r="I77" s="244"/>
      <c r="J77" s="246"/>
      <c r="K77" s="221"/>
      <c r="L77" s="221"/>
    </row>
    <row r="78" spans="1:12" x14ac:dyDescent="0.45">
      <c r="A78" s="221"/>
      <c r="B78" s="221"/>
      <c r="C78" s="221"/>
      <c r="D78" s="221"/>
      <c r="E78" s="221"/>
      <c r="F78" s="221"/>
      <c r="G78" s="221"/>
      <c r="H78" s="221"/>
      <c r="I78" s="221"/>
      <c r="J78" s="221"/>
      <c r="K78" s="221"/>
      <c r="L78" s="221"/>
    </row>
    <row r="79" spans="1:12" x14ac:dyDescent="0.45">
      <c r="A79" s="221"/>
      <c r="B79" s="221"/>
      <c r="C79" s="221"/>
      <c r="D79" s="221"/>
      <c r="E79" s="221"/>
      <c r="F79" s="221"/>
      <c r="G79" s="221"/>
      <c r="H79" s="221"/>
      <c r="I79" s="221"/>
      <c r="J79" s="221"/>
      <c r="K79" s="221"/>
      <c r="L79" s="221"/>
    </row>
  </sheetData>
  <protectedRanges>
    <protectedRange algorithmName="SHA-512" hashValue="gXWWTBIbTZd6acZ2Qj7Qsw6/IB/2IVWDpT+LDU5ygGhxz30OedFUMJPJzfGe+sEeQulyfQ24ypnGaKsgq+Pekw==" saltValue="UsMZKiJVlKG5lhQLJXZPwg==" spinCount="100000" sqref="J22:K22 D21:L21 D20:I20" name="Costs_2_1_1"/>
    <protectedRange algorithmName="SHA-512" hashValue="r/2vH3IMy2sTyj++NOJQLYet0k8kcVYaN63ergf2J3JgYhpMmXjzkQoLAUqyQahA0h1y5XSBPDM5BdhIfAxDYw==" saltValue="5kg7gjTQybwiLB0DQnyKdA==" spinCount="100000" sqref="C15:C18" name="Hours_2_1"/>
    <protectedRange algorithmName="SHA-512" hashValue="oy0h2xuW8fi5NgBITze/Jc5KBsZMLvIHy3+XAfFXbucKIZbuM2WRhGpd7FVqBMUY6/IV16g2gHrhesZ3tyEkmA==" saltValue="og28GdLo8FfDKgx4t8ebwg==" spinCount="100000" sqref="C44" name="Range4_2_1_1"/>
    <protectedRange algorithmName="SHA-512" hashValue="shxV++o4d/iImXso/dkFVbuA/vK3Y47WeIiazJh+0jC3A2r19VrqSxLxAClruJOssajaQXzzAuFAJenIAf82mA==" saltValue="Em9IbrZd/NgQExnDBpUoIA==" spinCount="100000" sqref="C44" name="ro 082011_2_1_1"/>
    <protectedRange algorithmName="SHA-512" hashValue="oy0h2xuW8fi5NgBITze/Jc5KBsZMLvIHy3+XAfFXbucKIZbuM2WRhGpd7FVqBMUY6/IV16g2gHrhesZ3tyEkmA==" saltValue="og28GdLo8FfDKgx4t8ebwg==" spinCount="100000" sqref="C49" name="Range4_2_1_1_1"/>
    <protectedRange algorithmName="SHA-512" hashValue="shxV++o4d/iImXso/dkFVbuA/vK3Y47WeIiazJh+0jC3A2r19VrqSxLxAClruJOssajaQXzzAuFAJenIAf82mA==" saltValue="Em9IbrZd/NgQExnDBpUoIA==" spinCount="100000" sqref="C49" name="ro 082011_2_1_1_1"/>
    <protectedRange algorithmName="SHA-512" hashValue="gXWWTBIbTZd6acZ2Qj7Qsw6/IB/2IVWDpT+LDU5ygGhxz30OedFUMJPJzfGe+sEeQulyfQ24ypnGaKsgq+Pekw==" saltValue="UsMZKiJVlKG5lhQLJXZPwg==" spinCount="100000" sqref="F19:H19" name="Costs_2_1_1_2"/>
    <protectedRange algorithmName="SHA-512" hashValue="gXWWTBIbTZd6acZ2Qj7Qsw6/IB/2IVWDpT+LDU5ygGhxz30OedFUMJPJzfGe+sEeQulyfQ24ypnGaKsgq+Pekw==" saltValue="UsMZKiJVlKG5lhQLJXZPwg==" spinCount="100000" sqref="D19:E19" name="Costs_2_1_1_1_2"/>
  </protectedRanges>
  <mergeCells count="28">
    <mergeCell ref="I7:L7"/>
    <mergeCell ref="A1:M1"/>
    <mergeCell ref="A2:M2"/>
    <mergeCell ref="A3:M3"/>
    <mergeCell ref="I5:L5"/>
    <mergeCell ref="I6:L6"/>
    <mergeCell ref="I8:L8"/>
    <mergeCell ref="I9:L9"/>
    <mergeCell ref="I10:L10"/>
    <mergeCell ref="I11:L11"/>
    <mergeCell ref="B13:B14"/>
    <mergeCell ref="C13:C14"/>
    <mergeCell ref="D13:F13"/>
    <mergeCell ref="G13:I13"/>
    <mergeCell ref="J13:J14"/>
    <mergeCell ref="D72:G72"/>
    <mergeCell ref="I72:J72"/>
    <mergeCell ref="B22:B23"/>
    <mergeCell ref="C22:F22"/>
    <mergeCell ref="G22:J22"/>
    <mergeCell ref="B34:D34"/>
    <mergeCell ref="C41:I41"/>
    <mergeCell ref="B59:E68"/>
    <mergeCell ref="H59:K68"/>
    <mergeCell ref="C46:I46"/>
    <mergeCell ref="C52:D52"/>
    <mergeCell ref="C53:D53"/>
    <mergeCell ref="C54:D54"/>
  </mergeCells>
  <pageMargins left="0.7" right="0.7" top="0.75" bottom="0.75" header="0.3" footer="0.3"/>
  <pageSetup scale="7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from>
                    <xdr:col>3</xdr:col>
                    <xdr:colOff>66675</xdr:colOff>
                    <xdr:row>8</xdr:row>
                    <xdr:rowOff>180975</xdr:rowOff>
                  </from>
                  <to>
                    <xdr:col>4</xdr:col>
                    <xdr:colOff>28575</xdr:colOff>
                    <xdr:row>10</xdr:row>
                    <xdr:rowOff>28575</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from>
                    <xdr:col>3</xdr:col>
                    <xdr:colOff>66675</xdr:colOff>
                    <xdr:row>9</xdr:row>
                    <xdr:rowOff>180975</xdr:rowOff>
                  </from>
                  <to>
                    <xdr:col>3</xdr:col>
                    <xdr:colOff>914400</xdr:colOff>
                    <xdr:row>11</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AE4AE-6152-449A-B894-44FAA07DC2DF}">
  <sheetPr>
    <pageSetUpPr fitToPage="1"/>
  </sheetPr>
  <dimension ref="A1:I94"/>
  <sheetViews>
    <sheetView topLeftCell="A46" zoomScaleNormal="100" workbookViewId="0">
      <selection activeCell="C80" sqref="C80:D80"/>
    </sheetView>
  </sheetViews>
  <sheetFormatPr defaultColWidth="9.1328125" defaultRowHeight="14.25" x14ac:dyDescent="0.45"/>
  <cols>
    <col min="1" max="1" width="11.3984375" style="7" customWidth="1"/>
    <col min="2" max="2" width="9.86328125" style="7" customWidth="1"/>
    <col min="3" max="3" width="11.86328125" style="7" customWidth="1"/>
    <col min="4" max="4" width="13.86328125" style="7" customWidth="1"/>
    <col min="5" max="8" width="13.73046875" style="7" customWidth="1"/>
    <col min="9" max="9" width="12.3984375" style="7" customWidth="1"/>
    <col min="10" max="16384" width="9.1328125" style="7"/>
  </cols>
  <sheetData>
    <row r="1" spans="1:9" ht="15.75" x14ac:dyDescent="0.45">
      <c r="A1" s="343" t="s">
        <v>223</v>
      </c>
      <c r="B1" s="343"/>
      <c r="C1" s="343"/>
      <c r="D1" s="343"/>
      <c r="E1" s="343"/>
      <c r="F1" s="343"/>
      <c r="G1" s="343"/>
      <c r="H1" s="343"/>
      <c r="I1" s="343"/>
    </row>
    <row r="2" spans="1:9" ht="15.75" x14ac:dyDescent="0.45">
      <c r="A2" s="8" t="s">
        <v>58</v>
      </c>
      <c r="B2" s="121"/>
      <c r="C2" s="121"/>
      <c r="D2" s="121"/>
      <c r="E2" s="121"/>
      <c r="F2" s="12"/>
      <c r="G2" s="12"/>
      <c r="I2" s="12"/>
    </row>
    <row r="3" spans="1:9" x14ac:dyDescent="0.45">
      <c r="A3" s="8" t="s">
        <v>57</v>
      </c>
      <c r="B3" s="116" t="str">
        <f>'Q1'!C11</f>
        <v>2022/2023</v>
      </c>
      <c r="D3" s="15"/>
      <c r="E3" s="16"/>
      <c r="F3" s="16"/>
    </row>
    <row r="4" spans="1:9" ht="14.25" customHeight="1" x14ac:dyDescent="0.45">
      <c r="A4" s="17" t="s">
        <v>47</v>
      </c>
      <c r="B4" s="7">
        <v>2</v>
      </c>
      <c r="E4" s="18" t="s">
        <v>26</v>
      </c>
      <c r="F4" s="18" t="s">
        <v>26</v>
      </c>
      <c r="G4" s="18" t="s">
        <v>26</v>
      </c>
      <c r="H4" s="18" t="s">
        <v>26</v>
      </c>
      <c r="I4" s="418" t="s">
        <v>131</v>
      </c>
    </row>
    <row r="5" spans="1:9" ht="14.65" thickBot="1" x14ac:dyDescent="0.5">
      <c r="E5" s="18" t="s">
        <v>80</v>
      </c>
      <c r="F5" s="18" t="s">
        <v>81</v>
      </c>
      <c r="G5" s="18" t="s">
        <v>82</v>
      </c>
      <c r="H5" s="18" t="s">
        <v>64</v>
      </c>
      <c r="I5" s="418"/>
    </row>
    <row r="6" spans="1:9" x14ac:dyDescent="0.45">
      <c r="B6" s="19" t="s">
        <v>78</v>
      </c>
      <c r="C6" s="20"/>
      <c r="D6" s="20"/>
      <c r="E6" s="21"/>
      <c r="F6" s="21"/>
      <c r="G6" s="21"/>
      <c r="H6" s="22"/>
    </row>
    <row r="7" spans="1:9" x14ac:dyDescent="0.45">
      <c r="B7" s="31" t="s">
        <v>46</v>
      </c>
      <c r="C7" s="24"/>
      <c r="D7" s="24"/>
      <c r="H7" s="38"/>
    </row>
    <row r="8" spans="1:9" x14ac:dyDescent="0.45">
      <c r="B8" s="23"/>
      <c r="C8" s="24" t="s">
        <v>149</v>
      </c>
      <c r="D8" s="24"/>
      <c r="E8" s="92">
        <v>0</v>
      </c>
      <c r="F8" s="92">
        <v>0</v>
      </c>
      <c r="G8" s="92">
        <v>0</v>
      </c>
      <c r="H8" s="93">
        <f t="shared" ref="H8:H14" si="0">SUM(E8:G8)</f>
        <v>0</v>
      </c>
      <c r="I8" s="7" t="s">
        <v>191</v>
      </c>
    </row>
    <row r="9" spans="1:9" x14ac:dyDescent="0.45">
      <c r="B9" s="23"/>
      <c r="C9" s="24" t="s">
        <v>147</v>
      </c>
      <c r="D9" s="24"/>
      <c r="E9" s="92">
        <v>0</v>
      </c>
      <c r="F9" s="92">
        <v>0</v>
      </c>
      <c r="G9" s="92">
        <v>0</v>
      </c>
      <c r="H9" s="93">
        <f t="shared" si="0"/>
        <v>0</v>
      </c>
    </row>
    <row r="10" spans="1:9" x14ac:dyDescent="0.45">
      <c r="B10" s="23"/>
      <c r="C10" s="24" t="s">
        <v>146</v>
      </c>
      <c r="D10" s="24"/>
      <c r="E10" s="92">
        <v>0</v>
      </c>
      <c r="F10" s="92">
        <v>0</v>
      </c>
      <c r="G10" s="92">
        <v>0</v>
      </c>
      <c r="H10" s="93">
        <f t="shared" si="0"/>
        <v>0</v>
      </c>
    </row>
    <row r="11" spans="1:9" x14ac:dyDescent="0.45">
      <c r="B11" s="23"/>
      <c r="C11" s="24" t="s">
        <v>144</v>
      </c>
      <c r="D11" s="24"/>
      <c r="E11" s="92">
        <v>0</v>
      </c>
      <c r="F11" s="92">
        <v>0</v>
      </c>
      <c r="G11" s="92">
        <v>0</v>
      </c>
      <c r="H11" s="93">
        <f t="shared" si="0"/>
        <v>0</v>
      </c>
    </row>
    <row r="12" spans="1:9" x14ac:dyDescent="0.45">
      <c r="B12" s="23"/>
      <c r="C12" s="24" t="s">
        <v>145</v>
      </c>
      <c r="D12" s="24"/>
      <c r="E12" s="92">
        <v>0</v>
      </c>
      <c r="F12" s="92">
        <v>0</v>
      </c>
      <c r="G12" s="92">
        <v>0</v>
      </c>
      <c r="H12" s="93">
        <f t="shared" si="0"/>
        <v>0</v>
      </c>
    </row>
    <row r="13" spans="1:9" x14ac:dyDescent="0.45">
      <c r="B13" s="23"/>
      <c r="C13" s="24" t="s">
        <v>148</v>
      </c>
      <c r="D13" s="24"/>
      <c r="E13" s="92">
        <v>0</v>
      </c>
      <c r="F13" s="92">
        <v>0</v>
      </c>
      <c r="G13" s="92">
        <v>0</v>
      </c>
      <c r="H13" s="93">
        <f t="shared" si="0"/>
        <v>0</v>
      </c>
    </row>
    <row r="14" spans="1:9" x14ac:dyDescent="0.45">
      <c r="B14" s="31" t="s">
        <v>45</v>
      </c>
      <c r="C14" s="24"/>
      <c r="D14" s="24"/>
      <c r="E14" s="92">
        <v>0</v>
      </c>
      <c r="F14" s="92">
        <v>0</v>
      </c>
      <c r="G14" s="92">
        <v>0</v>
      </c>
      <c r="H14" s="93">
        <f t="shared" si="0"/>
        <v>0</v>
      </c>
    </row>
    <row r="15" spans="1:9" x14ac:dyDescent="0.45">
      <c r="B15" s="324" t="s">
        <v>44</v>
      </c>
      <c r="C15" s="15"/>
      <c r="E15" s="94">
        <f>SUM(E8:E14)</f>
        <v>0</v>
      </c>
      <c r="F15" s="94">
        <f>SUM(F8:F14)</f>
        <v>0</v>
      </c>
      <c r="G15" s="94">
        <f>SUM(G8:G14)</f>
        <v>0</v>
      </c>
      <c r="H15" s="95">
        <f>SUM(H8:H14)</f>
        <v>0</v>
      </c>
    </row>
    <row r="16" spans="1:9" x14ac:dyDescent="0.45">
      <c r="B16" s="26" t="s">
        <v>100</v>
      </c>
      <c r="C16" s="27"/>
      <c r="D16" s="28"/>
      <c r="E16" s="29"/>
      <c r="F16" s="29"/>
      <c r="G16" s="29"/>
      <c r="H16" s="30"/>
    </row>
    <row r="17" spans="2:8" x14ac:dyDescent="0.45">
      <c r="B17" s="31" t="s">
        <v>43</v>
      </c>
      <c r="C17" s="32"/>
      <c r="D17" s="13"/>
      <c r="E17" s="33"/>
      <c r="F17" s="33"/>
      <c r="G17" s="33"/>
      <c r="H17" s="34"/>
    </row>
    <row r="18" spans="2:8" ht="14.25" customHeight="1" x14ac:dyDescent="0.45">
      <c r="B18" s="35"/>
      <c r="C18" s="24" t="s">
        <v>41</v>
      </c>
      <c r="D18" s="24"/>
      <c r="E18" s="92">
        <v>0</v>
      </c>
      <c r="F18" s="92">
        <v>0</v>
      </c>
      <c r="G18" s="92">
        <v>0</v>
      </c>
      <c r="H18" s="93">
        <f t="shared" ref="H18:H29" si="1">SUM(E18:G18)</f>
        <v>0</v>
      </c>
    </row>
    <row r="19" spans="2:8" x14ac:dyDescent="0.45">
      <c r="B19" s="35"/>
      <c r="C19" s="24" t="s">
        <v>35</v>
      </c>
      <c r="D19" s="24"/>
      <c r="E19" s="92">
        <v>0</v>
      </c>
      <c r="F19" s="92">
        <v>0</v>
      </c>
      <c r="G19" s="92">
        <v>0</v>
      </c>
      <c r="H19" s="93">
        <f t="shared" si="1"/>
        <v>0</v>
      </c>
    </row>
    <row r="20" spans="2:8" x14ac:dyDescent="0.45">
      <c r="B20" s="35"/>
      <c r="C20" s="24" t="s">
        <v>40</v>
      </c>
      <c r="D20" s="24"/>
      <c r="E20" s="92">
        <v>0</v>
      </c>
      <c r="F20" s="92">
        <v>0</v>
      </c>
      <c r="G20" s="92">
        <v>0</v>
      </c>
      <c r="H20" s="93">
        <f t="shared" si="1"/>
        <v>0</v>
      </c>
    </row>
    <row r="21" spans="2:8" x14ac:dyDescent="0.45">
      <c r="B21" s="35"/>
      <c r="C21" s="24" t="s">
        <v>42</v>
      </c>
      <c r="D21" s="24"/>
      <c r="E21" s="92">
        <v>0</v>
      </c>
      <c r="F21" s="92">
        <v>0</v>
      </c>
      <c r="G21" s="92">
        <v>0</v>
      </c>
      <c r="H21" s="93">
        <f t="shared" si="1"/>
        <v>0</v>
      </c>
    </row>
    <row r="22" spans="2:8" x14ac:dyDescent="0.45">
      <c r="B22" s="35"/>
      <c r="C22" s="24" t="s">
        <v>95</v>
      </c>
      <c r="D22" s="24"/>
      <c r="E22" s="92">
        <v>0</v>
      </c>
      <c r="F22" s="92">
        <v>0</v>
      </c>
      <c r="G22" s="92">
        <v>0</v>
      </c>
      <c r="H22" s="93">
        <f>SUM(E22:G22)</f>
        <v>0</v>
      </c>
    </row>
    <row r="23" spans="2:8" x14ac:dyDescent="0.45">
      <c r="B23" s="35"/>
      <c r="C23" s="24" t="s">
        <v>96</v>
      </c>
      <c r="D23" s="24"/>
      <c r="E23" s="92">
        <v>0</v>
      </c>
      <c r="F23" s="92">
        <v>0</v>
      </c>
      <c r="G23" s="92">
        <v>0</v>
      </c>
      <c r="H23" s="93">
        <f>SUM(E23:G23)</f>
        <v>0</v>
      </c>
    </row>
    <row r="24" spans="2:8" x14ac:dyDescent="0.45">
      <c r="B24" s="35"/>
      <c r="C24" s="24" t="s">
        <v>34</v>
      </c>
      <c r="D24" s="24"/>
      <c r="E24" s="92">
        <v>0</v>
      </c>
      <c r="F24" s="92">
        <v>0</v>
      </c>
      <c r="G24" s="92">
        <v>0</v>
      </c>
      <c r="H24" s="93">
        <f t="shared" si="1"/>
        <v>0</v>
      </c>
    </row>
    <row r="25" spans="2:8" x14ac:dyDescent="0.45">
      <c r="B25" s="35"/>
      <c r="C25" s="24" t="s">
        <v>39</v>
      </c>
      <c r="D25" s="24"/>
      <c r="E25" s="92">
        <v>0</v>
      </c>
      <c r="F25" s="92">
        <v>0</v>
      </c>
      <c r="G25" s="92">
        <v>0</v>
      </c>
      <c r="H25" s="93">
        <f t="shared" si="1"/>
        <v>0</v>
      </c>
    </row>
    <row r="26" spans="2:8" x14ac:dyDescent="0.45">
      <c r="B26" s="35"/>
      <c r="C26" s="24" t="s">
        <v>38</v>
      </c>
      <c r="D26" s="24"/>
      <c r="E26" s="92">
        <v>0</v>
      </c>
      <c r="F26" s="92">
        <v>0</v>
      </c>
      <c r="G26" s="92">
        <v>0</v>
      </c>
      <c r="H26" s="93">
        <f t="shared" si="1"/>
        <v>0</v>
      </c>
    </row>
    <row r="27" spans="2:8" x14ac:dyDescent="0.45">
      <c r="B27" s="35"/>
      <c r="C27" s="24" t="s">
        <v>85</v>
      </c>
      <c r="D27" s="24"/>
      <c r="E27" s="92">
        <v>0</v>
      </c>
      <c r="F27" s="92">
        <v>0</v>
      </c>
      <c r="G27" s="92">
        <v>0</v>
      </c>
      <c r="H27" s="93">
        <f t="shared" si="1"/>
        <v>0</v>
      </c>
    </row>
    <row r="28" spans="2:8" x14ac:dyDescent="0.45">
      <c r="B28" s="35"/>
      <c r="C28" s="24" t="s">
        <v>37</v>
      </c>
      <c r="D28" s="24"/>
      <c r="E28" s="92">
        <v>0</v>
      </c>
      <c r="F28" s="92">
        <v>0</v>
      </c>
      <c r="G28" s="92">
        <v>0</v>
      </c>
      <c r="H28" s="93">
        <f t="shared" si="1"/>
        <v>0</v>
      </c>
    </row>
    <row r="29" spans="2:8" x14ac:dyDescent="0.45">
      <c r="B29" s="35"/>
      <c r="C29" s="24" t="s">
        <v>36</v>
      </c>
      <c r="D29" s="24"/>
      <c r="E29" s="92">
        <v>0</v>
      </c>
      <c r="F29" s="92">
        <v>0</v>
      </c>
      <c r="G29" s="92">
        <v>0</v>
      </c>
      <c r="H29" s="93">
        <f t="shared" si="1"/>
        <v>0</v>
      </c>
    </row>
    <row r="30" spans="2:8" x14ac:dyDescent="0.45">
      <c r="B30" s="31" t="s">
        <v>143</v>
      </c>
      <c r="C30" s="24"/>
      <c r="D30" s="24"/>
      <c r="E30" s="92"/>
      <c r="F30" s="92"/>
      <c r="G30" s="92"/>
      <c r="H30" s="93"/>
    </row>
    <row r="31" spans="2:8" x14ac:dyDescent="0.45">
      <c r="B31" s="35"/>
      <c r="C31" s="24" t="s">
        <v>225</v>
      </c>
      <c r="D31" s="24"/>
      <c r="E31" s="92">
        <v>0</v>
      </c>
      <c r="F31" s="92">
        <v>0</v>
      </c>
      <c r="G31" s="92">
        <v>0</v>
      </c>
      <c r="H31" s="93">
        <f>SUM(E31:G31)</f>
        <v>0</v>
      </c>
    </row>
    <row r="32" spans="2:8" x14ac:dyDescent="0.45">
      <c r="B32" s="31" t="s">
        <v>33</v>
      </c>
      <c r="C32" s="32"/>
      <c r="D32" s="13"/>
      <c r="E32" s="92"/>
      <c r="F32" s="92"/>
      <c r="G32" s="96"/>
      <c r="H32" s="97"/>
    </row>
    <row r="33" spans="2:8" x14ac:dyDescent="0.45">
      <c r="B33" s="35"/>
      <c r="C33" s="24" t="s">
        <v>32</v>
      </c>
      <c r="D33" s="24"/>
      <c r="E33" s="92">
        <v>0</v>
      </c>
      <c r="F33" s="92">
        <v>0</v>
      </c>
      <c r="G33" s="92">
        <v>0</v>
      </c>
      <c r="H33" s="93">
        <f>SUM(E33:G33)</f>
        <v>0</v>
      </c>
    </row>
    <row r="34" spans="2:8" x14ac:dyDescent="0.45">
      <c r="B34" s="31" t="s">
        <v>31</v>
      </c>
      <c r="C34" s="32"/>
      <c r="D34" s="32"/>
      <c r="E34" s="92"/>
      <c r="F34" s="98"/>
      <c r="G34" s="99"/>
      <c r="H34" s="100"/>
    </row>
    <row r="35" spans="2:8" x14ac:dyDescent="0.45">
      <c r="B35" s="35"/>
      <c r="C35" s="24" t="s">
        <v>30</v>
      </c>
      <c r="D35" s="24"/>
      <c r="E35" s="92">
        <v>0</v>
      </c>
      <c r="F35" s="92">
        <v>0</v>
      </c>
      <c r="G35" s="92">
        <v>0</v>
      </c>
      <c r="H35" s="93">
        <f t="shared" ref="H35" si="2">SUM(E35:G35)</f>
        <v>0</v>
      </c>
    </row>
    <row r="36" spans="2:8" x14ac:dyDescent="0.45">
      <c r="B36" s="35"/>
      <c r="C36" s="24" t="s">
        <v>27</v>
      </c>
      <c r="D36" s="24"/>
      <c r="E36" s="92">
        <v>0</v>
      </c>
      <c r="F36" s="92">
        <v>0</v>
      </c>
      <c r="G36" s="92">
        <v>0</v>
      </c>
      <c r="H36" s="93">
        <f>SUM(E36:G36)</f>
        <v>0</v>
      </c>
    </row>
    <row r="37" spans="2:8" x14ac:dyDescent="0.45">
      <c r="B37" s="35"/>
      <c r="C37" s="24" t="s">
        <v>29</v>
      </c>
      <c r="D37" s="24"/>
      <c r="E37" s="92">
        <v>0</v>
      </c>
      <c r="F37" s="92">
        <v>0</v>
      </c>
      <c r="G37" s="92">
        <v>0</v>
      </c>
      <c r="H37" s="93">
        <f>SUM(E37:G37)</f>
        <v>0</v>
      </c>
    </row>
    <row r="38" spans="2:8" x14ac:dyDescent="0.45">
      <c r="B38" s="35"/>
      <c r="C38" s="24" t="s">
        <v>28</v>
      </c>
      <c r="D38" s="24"/>
      <c r="E38" s="92">
        <v>0</v>
      </c>
      <c r="F38" s="92">
        <v>0</v>
      </c>
      <c r="G38" s="92">
        <v>0</v>
      </c>
      <c r="H38" s="93">
        <f>SUM(E38:G38)</f>
        <v>0</v>
      </c>
    </row>
    <row r="39" spans="2:8" x14ac:dyDescent="0.45">
      <c r="B39" s="31" t="s">
        <v>23</v>
      </c>
      <c r="C39" s="32"/>
      <c r="D39" s="36"/>
      <c r="E39" s="92"/>
      <c r="F39" s="96"/>
      <c r="G39" s="96"/>
      <c r="H39" s="93"/>
    </row>
    <row r="40" spans="2:8" x14ac:dyDescent="0.45">
      <c r="B40" s="110"/>
      <c r="C40" s="24" t="s">
        <v>222</v>
      </c>
      <c r="D40" s="24"/>
      <c r="E40" s="92">
        <v>0</v>
      </c>
      <c r="F40" s="92">
        <v>0</v>
      </c>
      <c r="G40" s="92">
        <v>0</v>
      </c>
      <c r="H40" s="93">
        <f t="shared" ref="H40" si="3">SUM(E40:G40)</f>
        <v>0</v>
      </c>
    </row>
    <row r="41" spans="2:8" x14ac:dyDescent="0.45">
      <c r="B41" s="31" t="s">
        <v>25</v>
      </c>
      <c r="C41" s="32"/>
      <c r="D41" s="32"/>
      <c r="E41" s="96"/>
      <c r="F41" s="96"/>
      <c r="G41" s="96"/>
      <c r="H41" s="97"/>
    </row>
    <row r="42" spans="2:8" x14ac:dyDescent="0.45">
      <c r="B42" s="35"/>
      <c r="C42" s="24" t="s">
        <v>24</v>
      </c>
      <c r="D42" s="24"/>
      <c r="E42" s="92">
        <v>0</v>
      </c>
      <c r="F42" s="92">
        <v>0</v>
      </c>
      <c r="G42" s="92">
        <v>0</v>
      </c>
      <c r="H42" s="93">
        <f>SUM(E42:G42)</f>
        <v>0</v>
      </c>
    </row>
    <row r="43" spans="2:8" x14ac:dyDescent="0.45">
      <c r="B43" s="31" t="s">
        <v>289</v>
      </c>
      <c r="C43" s="32"/>
      <c r="D43" s="32"/>
      <c r="E43" s="96"/>
      <c r="F43" s="96"/>
      <c r="G43" s="96"/>
      <c r="H43" s="97"/>
    </row>
    <row r="44" spans="2:8" x14ac:dyDescent="0.45">
      <c r="B44" s="35"/>
      <c r="C44" s="24" t="s">
        <v>148</v>
      </c>
      <c r="D44" s="24"/>
      <c r="E44" s="92">
        <v>0</v>
      </c>
      <c r="F44" s="92">
        <v>0</v>
      </c>
      <c r="G44" s="92">
        <v>0</v>
      </c>
      <c r="H44" s="93">
        <f>SUM(E44:G44)</f>
        <v>0</v>
      </c>
    </row>
    <row r="45" spans="2:8" x14ac:dyDescent="0.45">
      <c r="B45" s="31" t="s">
        <v>304</v>
      </c>
      <c r="C45" s="323"/>
      <c r="D45" s="24"/>
      <c r="E45" s="92"/>
      <c r="F45" s="92"/>
      <c r="G45" s="92"/>
      <c r="H45" s="93"/>
    </row>
    <row r="46" spans="2:8" x14ac:dyDescent="0.45">
      <c r="B46" s="35"/>
      <c r="C46" s="323" t="s">
        <v>148</v>
      </c>
      <c r="D46" s="24"/>
      <c r="E46" s="92">
        <v>0</v>
      </c>
      <c r="F46" s="92">
        <v>0</v>
      </c>
      <c r="G46" s="92">
        <v>0</v>
      </c>
      <c r="H46" s="93">
        <f>SUM(E46:G46)</f>
        <v>0</v>
      </c>
    </row>
    <row r="47" spans="2:8" ht="14.65" thickBot="1" x14ac:dyDescent="0.5">
      <c r="B47" s="175" t="s">
        <v>124</v>
      </c>
      <c r="C47" s="176"/>
      <c r="D47" s="176"/>
      <c r="E47" s="94">
        <f>SUM(E18:E44)+E46</f>
        <v>0</v>
      </c>
      <c r="F47" s="94">
        <f>SUM(F18:F44)+F46</f>
        <v>0</v>
      </c>
      <c r="G47" s="94">
        <f>SUM(G18:G44)+G46</f>
        <v>0</v>
      </c>
      <c r="H47" s="318">
        <f>SUM(H18:H44)+H46</f>
        <v>0</v>
      </c>
    </row>
    <row r="48" spans="2:8" ht="15" thickTop="1" thickBot="1" x14ac:dyDescent="0.5">
      <c r="B48" s="39" t="s">
        <v>79</v>
      </c>
      <c r="C48" s="40"/>
      <c r="D48" s="40"/>
      <c r="E48" s="101">
        <f>E15+E47</f>
        <v>0</v>
      </c>
      <c r="F48" s="101">
        <f>F47+F15</f>
        <v>0</v>
      </c>
      <c r="G48" s="101">
        <f>G47+G15</f>
        <v>0</v>
      </c>
      <c r="H48" s="102">
        <f>H15+H47</f>
        <v>0</v>
      </c>
    </row>
    <row r="49" spans="1:8" x14ac:dyDescent="0.45">
      <c r="B49" s="19" t="s">
        <v>83</v>
      </c>
      <c r="C49" s="20"/>
      <c r="D49" s="41"/>
      <c r="E49" s="103"/>
      <c r="F49" s="103"/>
      <c r="G49" s="103"/>
      <c r="H49" s="104"/>
    </row>
    <row r="50" spans="1:8" x14ac:dyDescent="0.45">
      <c r="A50" s="38"/>
      <c r="B50" s="23"/>
      <c r="C50" s="424" t="s">
        <v>22</v>
      </c>
      <c r="D50" s="425"/>
      <c r="E50" s="92">
        <v>0</v>
      </c>
      <c r="F50" s="92">
        <v>0</v>
      </c>
      <c r="G50" s="92">
        <v>0</v>
      </c>
      <c r="H50" s="93">
        <f t="shared" ref="H50" si="4">SUM(E50:G50)</f>
        <v>0</v>
      </c>
    </row>
    <row r="51" spans="1:8" x14ac:dyDescent="0.45">
      <c r="B51" s="23"/>
      <c r="C51" s="421" t="s">
        <v>86</v>
      </c>
      <c r="D51" s="414"/>
      <c r="E51" s="92">
        <v>0</v>
      </c>
      <c r="F51" s="92">
        <v>0</v>
      </c>
      <c r="G51" s="92">
        <v>0</v>
      </c>
      <c r="H51" s="93">
        <f>SUM(E51:G51)</f>
        <v>0</v>
      </c>
    </row>
    <row r="52" spans="1:8" x14ac:dyDescent="0.45">
      <c r="B52" s="31" t="s">
        <v>305</v>
      </c>
      <c r="C52" s="323"/>
      <c r="D52" s="322"/>
      <c r="E52" s="92"/>
      <c r="F52" s="92"/>
      <c r="G52" s="92"/>
      <c r="H52" s="93"/>
    </row>
    <row r="53" spans="1:8" x14ac:dyDescent="0.45">
      <c r="B53" s="35"/>
      <c r="C53" s="323" t="s">
        <v>148</v>
      </c>
      <c r="D53" s="322"/>
      <c r="E53" s="92">
        <v>0</v>
      </c>
      <c r="F53" s="92">
        <v>0</v>
      </c>
      <c r="G53" s="92">
        <v>0</v>
      </c>
      <c r="H53" s="93">
        <f>SUM(E53:G53)</f>
        <v>0</v>
      </c>
    </row>
    <row r="54" spans="1:8" x14ac:dyDescent="0.45">
      <c r="B54" s="422" t="s">
        <v>226</v>
      </c>
      <c r="C54" s="423"/>
      <c r="D54" s="423"/>
      <c r="E54" s="160">
        <f>E50+E51+E53</f>
        <v>0</v>
      </c>
      <c r="F54" s="160">
        <f>F50+F51+F53</f>
        <v>0</v>
      </c>
      <c r="G54" s="160">
        <f>G50+G51+G53</f>
        <v>0</v>
      </c>
      <c r="H54" s="161">
        <f>E54+F54+G54</f>
        <v>0</v>
      </c>
    </row>
    <row r="55" spans="1:8" x14ac:dyDescent="0.45">
      <c r="B55" s="419" t="s">
        <v>220</v>
      </c>
      <c r="C55" s="420"/>
      <c r="D55" s="13"/>
      <c r="E55" s="92"/>
      <c r="F55" s="92"/>
      <c r="G55" s="92"/>
      <c r="H55" s="93"/>
    </row>
    <row r="56" spans="1:8" x14ac:dyDescent="0.45">
      <c r="B56" s="23"/>
      <c r="C56" s="421" t="s">
        <v>99</v>
      </c>
      <c r="D56" s="421"/>
      <c r="E56" s="92">
        <v>0</v>
      </c>
      <c r="F56" s="92">
        <v>0</v>
      </c>
      <c r="G56" s="92">
        <v>0</v>
      </c>
      <c r="H56" s="93">
        <f t="shared" ref="H56" si="5">SUM(E56:G56)</f>
        <v>0</v>
      </c>
    </row>
    <row r="57" spans="1:8" x14ac:dyDescent="0.45">
      <c r="B57" s="23"/>
      <c r="C57" s="421" t="s">
        <v>243</v>
      </c>
      <c r="D57" s="421"/>
      <c r="E57" s="92">
        <v>0</v>
      </c>
      <c r="F57" s="92">
        <v>0</v>
      </c>
      <c r="G57" s="92">
        <v>0</v>
      </c>
      <c r="H57" s="93">
        <f t="shared" ref="H57:H61" si="6">SUM(E57:G57)</f>
        <v>0</v>
      </c>
    </row>
    <row r="58" spans="1:8" x14ac:dyDescent="0.45">
      <c r="B58" s="23"/>
      <c r="C58" s="421" t="s">
        <v>256</v>
      </c>
      <c r="D58" s="421"/>
      <c r="E58" s="92">
        <v>0</v>
      </c>
      <c r="F58" s="92">
        <v>0</v>
      </c>
      <c r="G58" s="92">
        <v>0</v>
      </c>
      <c r="H58" s="93">
        <f t="shared" si="6"/>
        <v>0</v>
      </c>
    </row>
    <row r="59" spans="1:8" x14ac:dyDescent="0.45">
      <c r="B59" s="23"/>
      <c r="C59" s="421" t="s">
        <v>221</v>
      </c>
      <c r="D59" s="414"/>
      <c r="E59" s="92">
        <v>0</v>
      </c>
      <c r="F59" s="92">
        <v>0</v>
      </c>
      <c r="G59" s="92">
        <v>0</v>
      </c>
      <c r="H59" s="93">
        <f t="shared" si="6"/>
        <v>0</v>
      </c>
    </row>
    <row r="60" spans="1:8" x14ac:dyDescent="0.45">
      <c r="B60" s="23"/>
      <c r="C60" s="421" t="s">
        <v>242</v>
      </c>
      <c r="D60" s="421"/>
      <c r="E60" s="92">
        <v>0</v>
      </c>
      <c r="F60" s="92">
        <v>0</v>
      </c>
      <c r="G60" s="92">
        <v>0</v>
      </c>
      <c r="H60" s="93">
        <f t="shared" si="6"/>
        <v>0</v>
      </c>
    </row>
    <row r="61" spans="1:8" x14ac:dyDescent="0.45">
      <c r="B61" s="23"/>
      <c r="C61" s="421" t="s">
        <v>255</v>
      </c>
      <c r="D61" s="421"/>
      <c r="E61" s="92">
        <v>0</v>
      </c>
      <c r="F61" s="92">
        <v>0</v>
      </c>
      <c r="G61" s="92">
        <v>0</v>
      </c>
      <c r="H61" s="93">
        <f t="shared" si="6"/>
        <v>0</v>
      </c>
    </row>
    <row r="62" spans="1:8" ht="14.65" thickBot="1" x14ac:dyDescent="0.5">
      <c r="B62" s="37" t="s">
        <v>224</v>
      </c>
      <c r="C62" s="15"/>
      <c r="D62" s="15"/>
      <c r="E62" s="94">
        <f>SUM(E56:E61)</f>
        <v>0</v>
      </c>
      <c r="F62" s="94">
        <f>SUM(F56:F61)</f>
        <v>0</v>
      </c>
      <c r="G62" s="94">
        <f>SUM(G56:G61)</f>
        <v>0</v>
      </c>
      <c r="H62" s="95">
        <f>SUM(E62:G62)</f>
        <v>0</v>
      </c>
    </row>
    <row r="63" spans="1:8" ht="15" thickTop="1" thickBot="1" x14ac:dyDescent="0.5">
      <c r="B63" s="39" t="s">
        <v>84</v>
      </c>
      <c r="C63" s="78"/>
      <c r="D63" s="78"/>
      <c r="E63" s="101">
        <f>E54+E62</f>
        <v>0</v>
      </c>
      <c r="F63" s="101">
        <f>F54+F62</f>
        <v>0</v>
      </c>
      <c r="G63" s="101">
        <f>G54+G62</f>
        <v>0</v>
      </c>
      <c r="H63" s="102">
        <f>SUM(E63:G63)</f>
        <v>0</v>
      </c>
    </row>
    <row r="64" spans="1:8" x14ac:dyDescent="0.45">
      <c r="B64" s="19" t="s">
        <v>310</v>
      </c>
      <c r="C64" s="20"/>
      <c r="D64" s="41"/>
      <c r="E64" s="103"/>
      <c r="F64" s="103"/>
      <c r="G64" s="103"/>
      <c r="H64" s="104"/>
    </row>
    <row r="65" spans="2:8" x14ac:dyDescent="0.45">
      <c r="B65" s="326" t="s">
        <v>311</v>
      </c>
      <c r="D65" s="24"/>
      <c r="E65" s="92">
        <v>0</v>
      </c>
      <c r="F65" s="92">
        <v>0</v>
      </c>
      <c r="G65" s="92">
        <v>0</v>
      </c>
      <c r="H65" s="93">
        <f>SUM(E65:G65)</f>
        <v>0</v>
      </c>
    </row>
    <row r="66" spans="2:8" x14ac:dyDescent="0.45">
      <c r="B66" s="432" t="s">
        <v>315</v>
      </c>
      <c r="C66" s="433"/>
      <c r="D66" s="433"/>
      <c r="E66" s="92">
        <v>0</v>
      </c>
      <c r="F66" s="92">
        <v>0</v>
      </c>
      <c r="G66" s="92">
        <v>0</v>
      </c>
      <c r="H66" s="93">
        <f>SUM(E66:G66)</f>
        <v>0</v>
      </c>
    </row>
    <row r="67" spans="2:8" ht="14.65" thickBot="1" x14ac:dyDescent="0.5">
      <c r="B67" s="432" t="s">
        <v>314</v>
      </c>
      <c r="C67" s="433"/>
      <c r="D67" s="433"/>
      <c r="E67" s="92">
        <v>0</v>
      </c>
      <c r="F67" s="92">
        <v>0</v>
      </c>
      <c r="G67" s="92">
        <v>0</v>
      </c>
      <c r="H67" s="93">
        <f>SUM(E67:G67)</f>
        <v>0</v>
      </c>
    </row>
    <row r="68" spans="2:8" ht="15" thickTop="1" thickBot="1" x14ac:dyDescent="0.5">
      <c r="B68" s="39" t="s">
        <v>312</v>
      </c>
      <c r="C68" s="78"/>
      <c r="D68" s="78"/>
      <c r="E68" s="101">
        <f>SUM(E65:E67)</f>
        <v>0</v>
      </c>
      <c r="F68" s="101">
        <f t="shared" ref="F68:G68" si="7">SUM(F65:F67)</f>
        <v>0</v>
      </c>
      <c r="G68" s="101">
        <f t="shared" si="7"/>
        <v>0</v>
      </c>
      <c r="H68" s="102">
        <f>SUM(E68:G68)</f>
        <v>0</v>
      </c>
    </row>
    <row r="69" spans="2:8" ht="12" customHeight="1" x14ac:dyDescent="0.45">
      <c r="B69" s="125"/>
      <c r="C69" s="126"/>
      <c r="D69" s="126"/>
      <c r="E69" s="127" t="s">
        <v>80</v>
      </c>
      <c r="F69" s="127" t="s">
        <v>81</v>
      </c>
      <c r="G69" s="127" t="s">
        <v>82</v>
      </c>
      <c r="H69" s="128" t="s">
        <v>64</v>
      </c>
    </row>
    <row r="70" spans="2:8" x14ac:dyDescent="0.45">
      <c r="B70" s="430" t="s">
        <v>97</v>
      </c>
      <c r="C70" s="431"/>
      <c r="D70" s="431"/>
      <c r="E70" s="129">
        <f>E48</f>
        <v>0</v>
      </c>
      <c r="F70" s="129">
        <f>F48</f>
        <v>0</v>
      </c>
      <c r="G70" s="129">
        <f>G48</f>
        <v>0</v>
      </c>
      <c r="H70" s="130">
        <f>SUM(E70:G70)</f>
        <v>0</v>
      </c>
    </row>
    <row r="71" spans="2:8" x14ac:dyDescent="0.45">
      <c r="B71" s="430" t="s">
        <v>98</v>
      </c>
      <c r="C71" s="431"/>
      <c r="D71" s="431"/>
      <c r="E71" s="129">
        <f>E63</f>
        <v>0</v>
      </c>
      <c r="F71" s="129">
        <f>F63</f>
        <v>0</v>
      </c>
      <c r="G71" s="129">
        <f>G63</f>
        <v>0</v>
      </c>
      <c r="H71" s="130">
        <f>SUM(E71:G71)</f>
        <v>0</v>
      </c>
    </row>
    <row r="72" spans="2:8" ht="14.65" thickBot="1" x14ac:dyDescent="0.5">
      <c r="B72" s="430" t="s">
        <v>303</v>
      </c>
      <c r="C72" s="431"/>
      <c r="D72" s="431"/>
      <c r="E72" s="131">
        <f>E68</f>
        <v>0</v>
      </c>
      <c r="F72" s="131">
        <f t="shared" ref="F72:G72" si="8">F68</f>
        <v>0</v>
      </c>
      <c r="G72" s="131">
        <f t="shared" si="8"/>
        <v>0</v>
      </c>
      <c r="H72" s="132">
        <f>SUM(E72:G72)</f>
        <v>0</v>
      </c>
    </row>
    <row r="73" spans="2:8" ht="15" thickTop="1" thickBot="1" x14ac:dyDescent="0.5">
      <c r="B73" s="428" t="s">
        <v>313</v>
      </c>
      <c r="C73" s="429"/>
      <c r="D73" s="429"/>
      <c r="E73" s="133">
        <f>SUM(E70:E72)</f>
        <v>0</v>
      </c>
      <c r="F73" s="133">
        <f t="shared" ref="F73:G73" si="9">SUM(F70:F72)</f>
        <v>0</v>
      </c>
      <c r="G73" s="133">
        <f t="shared" si="9"/>
        <v>0</v>
      </c>
      <c r="H73" s="302">
        <f>SUM(H70:H72)</f>
        <v>0</v>
      </c>
    </row>
    <row r="74" spans="2:8" ht="14.65" thickBot="1" x14ac:dyDescent="0.5"/>
    <row r="75" spans="2:8" x14ac:dyDescent="0.45">
      <c r="B75" s="19" t="s">
        <v>267</v>
      </c>
      <c r="C75" s="20"/>
      <c r="D75" s="41"/>
      <c r="E75" s="316" t="s">
        <v>80</v>
      </c>
      <c r="F75" s="316" t="s">
        <v>81</v>
      </c>
      <c r="G75" s="316" t="s">
        <v>82</v>
      </c>
      <c r="H75" s="317" t="s">
        <v>64</v>
      </c>
    </row>
    <row r="76" spans="2:8" x14ac:dyDescent="0.45">
      <c r="B76" s="23"/>
      <c r="C76" s="14" t="s">
        <v>270</v>
      </c>
      <c r="E76" s="92">
        <v>0</v>
      </c>
      <c r="F76" s="92">
        <v>0</v>
      </c>
      <c r="G76" s="92">
        <v>0</v>
      </c>
      <c r="H76" s="93">
        <f>SUM(E76:G76)</f>
        <v>0</v>
      </c>
    </row>
    <row r="77" spans="2:8" x14ac:dyDescent="0.45">
      <c r="B77" s="23"/>
      <c r="C77" s="14" t="s">
        <v>271</v>
      </c>
      <c r="D77" s="9"/>
      <c r="E77" s="92">
        <v>0</v>
      </c>
      <c r="F77" s="92">
        <v>0</v>
      </c>
      <c r="G77" s="92">
        <v>0</v>
      </c>
      <c r="H77" s="93">
        <f t="shared" ref="H77:H79" si="10">SUM(E77:G77)</f>
        <v>0</v>
      </c>
    </row>
    <row r="78" spans="2:8" x14ac:dyDescent="0.45">
      <c r="B78" s="23"/>
      <c r="C78" s="14" t="s">
        <v>272</v>
      </c>
      <c r="D78" s="9"/>
      <c r="E78" s="92">
        <v>0</v>
      </c>
      <c r="F78" s="92">
        <v>0</v>
      </c>
      <c r="G78" s="92">
        <v>0</v>
      </c>
      <c r="H78" s="93">
        <f t="shared" si="10"/>
        <v>0</v>
      </c>
    </row>
    <row r="79" spans="2:8" x14ac:dyDescent="0.45">
      <c r="B79" s="23"/>
      <c r="C79" s="14" t="s">
        <v>264</v>
      </c>
      <c r="D79" s="14"/>
      <c r="E79" s="92">
        <v>0</v>
      </c>
      <c r="F79" s="92">
        <v>0</v>
      </c>
      <c r="G79" s="92">
        <v>0</v>
      </c>
      <c r="H79" s="93">
        <f t="shared" si="10"/>
        <v>0</v>
      </c>
    </row>
    <row r="80" spans="2:8" ht="31.5" customHeight="1" thickBot="1" x14ac:dyDescent="0.5">
      <c r="B80" s="23"/>
      <c r="C80" s="434" t="s">
        <v>323</v>
      </c>
      <c r="D80" s="434"/>
      <c r="E80" s="305">
        <v>0</v>
      </c>
      <c r="F80" s="305">
        <v>0</v>
      </c>
      <c r="G80" s="305">
        <v>0</v>
      </c>
      <c r="H80" s="306">
        <f t="shared" ref="H80:H81" si="11">SUM(E80:G80)</f>
        <v>0</v>
      </c>
    </row>
    <row r="81" spans="2:8" ht="15" thickTop="1" thickBot="1" x14ac:dyDescent="0.5">
      <c r="B81" s="426" t="s">
        <v>269</v>
      </c>
      <c r="C81" s="427"/>
      <c r="D81" s="427"/>
      <c r="E81" s="172">
        <f>SUM(E76:E80)</f>
        <v>0</v>
      </c>
      <c r="F81" s="172">
        <f t="shared" ref="F81:G81" si="12">SUM(F76:F80)</f>
        <v>0</v>
      </c>
      <c r="G81" s="172">
        <f t="shared" si="12"/>
        <v>0</v>
      </c>
      <c r="H81" s="173">
        <f t="shared" si="11"/>
        <v>0</v>
      </c>
    </row>
    <row r="82" spans="2:8" ht="14.65" thickBot="1" x14ac:dyDescent="0.5">
      <c r="B82" s="171"/>
      <c r="C82" s="171"/>
      <c r="D82" s="171"/>
      <c r="E82" s="160"/>
      <c r="F82" s="160"/>
      <c r="G82" s="160"/>
      <c r="H82" s="92"/>
    </row>
    <row r="83" spans="2:8" x14ac:dyDescent="0.45">
      <c r="B83" s="19" t="s">
        <v>113</v>
      </c>
      <c r="C83" s="20"/>
      <c r="D83" s="41"/>
      <c r="E83" s="316" t="s">
        <v>80</v>
      </c>
      <c r="F83" s="316" t="s">
        <v>81</v>
      </c>
      <c r="G83" s="316" t="s">
        <v>82</v>
      </c>
      <c r="H83" s="317" t="s">
        <v>64</v>
      </c>
    </row>
    <row r="84" spans="2:8" x14ac:dyDescent="0.45">
      <c r="B84" s="23"/>
      <c r="C84" s="421" t="s">
        <v>244</v>
      </c>
      <c r="D84" s="421"/>
      <c r="E84" s="92">
        <v>0</v>
      </c>
      <c r="F84" s="92">
        <v>0</v>
      </c>
      <c r="G84" s="92">
        <v>0</v>
      </c>
      <c r="H84" s="93">
        <f t="shared" ref="H84:H87" si="13">SUM(E84:G84)</f>
        <v>0</v>
      </c>
    </row>
    <row r="85" spans="2:8" x14ac:dyDescent="0.45">
      <c r="B85" s="23"/>
      <c r="C85" s="421" t="s">
        <v>38</v>
      </c>
      <c r="D85" s="421"/>
      <c r="E85" s="92">
        <v>0</v>
      </c>
      <c r="F85" s="92">
        <v>0</v>
      </c>
      <c r="G85" s="92">
        <v>0</v>
      </c>
      <c r="H85" s="93">
        <f t="shared" si="13"/>
        <v>0</v>
      </c>
    </row>
    <row r="86" spans="2:8" x14ac:dyDescent="0.45">
      <c r="B86" s="23"/>
      <c r="C86" s="421" t="s">
        <v>245</v>
      </c>
      <c r="D86" s="421"/>
      <c r="E86" s="92">
        <v>0</v>
      </c>
      <c r="F86" s="92">
        <v>0</v>
      </c>
      <c r="G86" s="92">
        <v>0</v>
      </c>
      <c r="H86" s="93">
        <f t="shared" si="13"/>
        <v>0</v>
      </c>
    </row>
    <row r="87" spans="2:8" ht="14.65" thickBot="1" x14ac:dyDescent="0.5">
      <c r="B87" s="23"/>
      <c r="C87" s="421" t="s">
        <v>246</v>
      </c>
      <c r="D87" s="414"/>
      <c r="E87" s="305">
        <v>0</v>
      </c>
      <c r="F87" s="305">
        <v>0</v>
      </c>
      <c r="G87" s="305">
        <v>0</v>
      </c>
      <c r="H87" s="306">
        <f t="shared" si="13"/>
        <v>0</v>
      </c>
    </row>
    <row r="88" spans="2:8" ht="15" thickTop="1" thickBot="1" x14ac:dyDescent="0.5">
      <c r="B88" s="426" t="s">
        <v>247</v>
      </c>
      <c r="C88" s="427"/>
      <c r="D88" s="427"/>
      <c r="E88" s="169">
        <f>SUM(E84:E87)</f>
        <v>0</v>
      </c>
      <c r="F88" s="169">
        <f t="shared" ref="F88:G88" si="14">SUM(F84:F87)</f>
        <v>0</v>
      </c>
      <c r="G88" s="169">
        <f t="shared" si="14"/>
        <v>0</v>
      </c>
      <c r="H88" s="170">
        <f>SUM(E88:G88)</f>
        <v>0</v>
      </c>
    </row>
    <row r="89" spans="2:8" ht="14.65" thickBot="1" x14ac:dyDescent="0.5">
      <c r="B89" s="416" t="s">
        <v>288</v>
      </c>
      <c r="C89" s="417"/>
      <c r="D89" s="417"/>
      <c r="E89" s="169"/>
      <c r="F89" s="169"/>
      <c r="G89" s="169"/>
      <c r="H89" s="170">
        <f>IF('Q2'!F44=0,0,IF(H88&lt;'Q2'!F44,H88,'Q2'!F44))</f>
        <v>0</v>
      </c>
    </row>
    <row r="90" spans="2:8" ht="14.65" thickBot="1" x14ac:dyDescent="0.5"/>
    <row r="91" spans="2:8" x14ac:dyDescent="0.45">
      <c r="B91" s="19" t="s">
        <v>263</v>
      </c>
      <c r="C91" s="20"/>
      <c r="D91" s="41"/>
      <c r="E91" s="316" t="s">
        <v>80</v>
      </c>
      <c r="F91" s="316" t="s">
        <v>81</v>
      </c>
      <c r="G91" s="316" t="s">
        <v>82</v>
      </c>
      <c r="H91" s="317" t="s">
        <v>64</v>
      </c>
    </row>
    <row r="92" spans="2:8" ht="14.65" thickBot="1" x14ac:dyDescent="0.5">
      <c r="B92" s="23"/>
      <c r="C92" s="424" t="s">
        <v>112</v>
      </c>
      <c r="D92" s="424"/>
      <c r="E92" s="303">
        <v>0</v>
      </c>
      <c r="F92" s="303">
        <v>0</v>
      </c>
      <c r="G92" s="303">
        <v>0</v>
      </c>
      <c r="H92" s="304">
        <f>SUM(E92:G92)</f>
        <v>0</v>
      </c>
    </row>
    <row r="93" spans="2:8" ht="15" thickTop="1" thickBot="1" x14ac:dyDescent="0.5">
      <c r="B93" s="426" t="s">
        <v>273</v>
      </c>
      <c r="C93" s="427"/>
      <c r="D93" s="427"/>
      <c r="E93" s="172">
        <f>E92</f>
        <v>0</v>
      </c>
      <c r="F93" s="172">
        <f>F92</f>
        <v>0</v>
      </c>
      <c r="G93" s="172">
        <f>G92</f>
        <v>0</v>
      </c>
      <c r="H93" s="170">
        <f t="shared" ref="H93" si="15">SUM(E93:G93)</f>
        <v>0</v>
      </c>
    </row>
    <row r="94" spans="2:8" ht="14.65" thickBot="1" x14ac:dyDescent="0.5">
      <c r="B94" s="416" t="s">
        <v>288</v>
      </c>
      <c r="C94" s="417"/>
      <c r="D94" s="417"/>
      <c r="E94" s="169"/>
      <c r="F94" s="169"/>
      <c r="G94" s="169"/>
      <c r="H94" s="170">
        <f>IF('Q2'!F49=0,0,IF(H93&lt;'Q2'!F49,H93,'Q2'!F49))</f>
        <v>0</v>
      </c>
    </row>
  </sheetData>
  <mergeCells count="29">
    <mergeCell ref="C86:D86"/>
    <mergeCell ref="B93:D93"/>
    <mergeCell ref="B94:D94"/>
    <mergeCell ref="C87:D87"/>
    <mergeCell ref="B88:D88"/>
    <mergeCell ref="B89:D89"/>
    <mergeCell ref="C92:D92"/>
    <mergeCell ref="C85:D85"/>
    <mergeCell ref="C59:D59"/>
    <mergeCell ref="C60:D60"/>
    <mergeCell ref="C61:D61"/>
    <mergeCell ref="B70:D70"/>
    <mergeCell ref="B71:D71"/>
    <mergeCell ref="B72:D72"/>
    <mergeCell ref="B73:D73"/>
    <mergeCell ref="B66:D66"/>
    <mergeCell ref="B67:D67"/>
    <mergeCell ref="B81:D81"/>
    <mergeCell ref="C84:D84"/>
    <mergeCell ref="B54:D54"/>
    <mergeCell ref="B55:C55"/>
    <mergeCell ref="C56:D56"/>
    <mergeCell ref="C80:D80"/>
    <mergeCell ref="A1:I1"/>
    <mergeCell ref="I4:I5"/>
    <mergeCell ref="C57:D57"/>
    <mergeCell ref="C58:D58"/>
    <mergeCell ref="C50:D50"/>
    <mergeCell ref="C51:D51"/>
  </mergeCells>
  <pageMargins left="0.5" right="0.5" top="0.25" bottom="0.5" header="0.3" footer="0.3"/>
  <pageSetup scale="69" orientation="portrait" r:id="rId1"/>
  <headerFooter differentFirst="1">
    <oddHeader>&amp;C&amp;12IHSS Public Authority (PA)/ Non-Profit Consortium       
Expense Detail Summary</oddHeader>
    <oddFooter>&amp;C&amp;"-,Italic"&amp;9Page &amp;P</oddFooter>
    <firstFooter>&amp;L&amp;10* Unallowable unless negotiated in a current MOE&amp;C&amp;10(AF)-Allowable for fed reimbursement only</first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79"/>
  <sheetViews>
    <sheetView zoomScaleNormal="100" workbookViewId="0">
      <selection activeCell="D19" sqref="D19"/>
    </sheetView>
  </sheetViews>
  <sheetFormatPr defaultColWidth="9.1328125" defaultRowHeight="14.25" x14ac:dyDescent="0.45"/>
  <cols>
    <col min="1" max="1" width="3.73046875" customWidth="1"/>
    <col min="2" max="2" width="13.1328125" customWidth="1"/>
    <col min="3" max="3" width="12.86328125" customWidth="1"/>
    <col min="4" max="4" width="15.3984375" customWidth="1"/>
    <col min="5" max="6" width="14.86328125" customWidth="1"/>
    <col min="7" max="7" width="15.265625" customWidth="1"/>
    <col min="8" max="8" width="14.59765625" customWidth="1"/>
    <col min="9" max="9" width="13.86328125" customWidth="1"/>
    <col min="10" max="10" width="15.3984375" customWidth="1"/>
    <col min="11" max="11" width="12.59765625" customWidth="1"/>
    <col min="12" max="12" width="1.73046875" customWidth="1"/>
  </cols>
  <sheetData>
    <row r="1" spans="1:13" ht="15.75" x14ac:dyDescent="0.45">
      <c r="A1" s="343" t="s">
        <v>136</v>
      </c>
      <c r="B1" s="343"/>
      <c r="C1" s="343"/>
      <c r="D1" s="343"/>
      <c r="E1" s="343"/>
      <c r="F1" s="343"/>
      <c r="G1" s="343"/>
      <c r="H1" s="343"/>
      <c r="I1" s="343"/>
      <c r="J1" s="343"/>
      <c r="K1" s="343"/>
      <c r="L1" s="343"/>
      <c r="M1" s="343"/>
    </row>
    <row r="2" spans="1:13" ht="15.75" x14ac:dyDescent="0.45">
      <c r="A2" s="343" t="s">
        <v>137</v>
      </c>
      <c r="B2" s="343"/>
      <c r="C2" s="343"/>
      <c r="D2" s="343"/>
      <c r="E2" s="343"/>
      <c r="F2" s="343"/>
      <c r="G2" s="343"/>
      <c r="H2" s="343"/>
      <c r="I2" s="343"/>
      <c r="J2" s="343"/>
      <c r="K2" s="343"/>
      <c r="L2" s="343"/>
      <c r="M2" s="343"/>
    </row>
    <row r="3" spans="1:13" ht="15.75" x14ac:dyDescent="0.45">
      <c r="A3" s="343" t="s">
        <v>138</v>
      </c>
      <c r="B3" s="343"/>
      <c r="C3" s="343"/>
      <c r="D3" s="343"/>
      <c r="E3" s="343"/>
      <c r="F3" s="343"/>
      <c r="G3" s="343"/>
      <c r="H3" s="343"/>
      <c r="I3" s="343"/>
      <c r="J3" s="343"/>
      <c r="K3" s="343"/>
      <c r="L3" s="343"/>
      <c r="M3" s="343"/>
    </row>
    <row r="4" spans="1:13" x14ac:dyDescent="0.45">
      <c r="A4" s="7"/>
      <c r="B4" s="7"/>
      <c r="C4" s="7"/>
      <c r="D4" s="7"/>
      <c r="E4" s="7"/>
      <c r="F4" s="7"/>
      <c r="G4" s="7"/>
      <c r="H4" s="7"/>
      <c r="I4" s="7"/>
      <c r="J4" s="7"/>
      <c r="K4" s="7"/>
      <c r="L4" s="7"/>
      <c r="M4" s="7"/>
    </row>
    <row r="5" spans="1:13" x14ac:dyDescent="0.45">
      <c r="A5" s="14" t="s">
        <v>21</v>
      </c>
      <c r="B5" s="7" t="s">
        <v>20</v>
      </c>
      <c r="C5" s="7"/>
      <c r="D5" s="13"/>
      <c r="E5" s="13"/>
      <c r="F5" s="13"/>
      <c r="G5" s="13"/>
      <c r="H5" s="8" t="s">
        <v>58</v>
      </c>
      <c r="I5" s="414">
        <f>'Q1'!I5:L5</f>
        <v>0</v>
      </c>
      <c r="J5" s="414"/>
      <c r="K5" s="414"/>
      <c r="L5" s="414"/>
      <c r="M5" s="7"/>
    </row>
    <row r="6" spans="1:13" x14ac:dyDescent="0.45">
      <c r="A6" s="13"/>
      <c r="B6" s="7" t="s">
        <v>19</v>
      </c>
      <c r="C6" s="7"/>
      <c r="D6" s="13"/>
      <c r="E6" s="13"/>
      <c r="F6" s="13"/>
      <c r="G6" s="13"/>
      <c r="H6" s="8"/>
      <c r="I6" s="414"/>
      <c r="J6" s="414"/>
      <c r="K6" s="414"/>
      <c r="L6" s="414"/>
      <c r="M6" s="14"/>
    </row>
    <row r="7" spans="1:13" x14ac:dyDescent="0.45">
      <c r="A7" s="13"/>
      <c r="B7" s="7" t="s">
        <v>18</v>
      </c>
      <c r="C7" s="7"/>
      <c r="D7" s="13"/>
      <c r="E7" s="13"/>
      <c r="F7" s="13"/>
      <c r="G7" s="13"/>
      <c r="H7" s="8" t="s">
        <v>89</v>
      </c>
      <c r="I7" s="414">
        <f>'Q1'!I7:L7</f>
        <v>0</v>
      </c>
      <c r="J7" s="414"/>
      <c r="K7" s="414"/>
      <c r="L7" s="414"/>
      <c r="M7" s="13"/>
    </row>
    <row r="8" spans="1:13" x14ac:dyDescent="0.45">
      <c r="A8" s="13"/>
      <c r="B8" s="7" t="s">
        <v>17</v>
      </c>
      <c r="C8" s="7"/>
      <c r="D8" s="13"/>
      <c r="E8" s="13"/>
      <c r="F8" s="13"/>
      <c r="G8" s="13"/>
      <c r="H8" s="8"/>
      <c r="I8" s="414"/>
      <c r="J8" s="414"/>
      <c r="K8" s="414"/>
      <c r="L8" s="414"/>
      <c r="M8" s="13"/>
    </row>
    <row r="9" spans="1:13" x14ac:dyDescent="0.45">
      <c r="A9" s="7"/>
      <c r="B9" s="57"/>
      <c r="C9" s="13"/>
      <c r="D9" s="13"/>
      <c r="E9" s="7"/>
      <c r="F9" s="7"/>
      <c r="G9" s="13"/>
      <c r="H9" s="8" t="s">
        <v>16</v>
      </c>
      <c r="I9" s="435">
        <f>'Q1'!I9:L9</f>
        <v>0</v>
      </c>
      <c r="J9" s="435"/>
      <c r="K9" s="435"/>
      <c r="L9" s="435"/>
      <c r="M9" s="13"/>
    </row>
    <row r="10" spans="1:13" x14ac:dyDescent="0.45">
      <c r="A10" s="7"/>
      <c r="B10" s="115" t="s">
        <v>91</v>
      </c>
      <c r="C10" s="54">
        <v>3</v>
      </c>
      <c r="D10" s="7"/>
      <c r="E10" s="7"/>
      <c r="F10" s="7"/>
      <c r="G10" s="13"/>
      <c r="H10" s="8"/>
      <c r="I10" s="414"/>
      <c r="J10" s="414"/>
      <c r="K10" s="414"/>
      <c r="L10" s="414"/>
      <c r="M10" s="13"/>
    </row>
    <row r="11" spans="1:13" x14ac:dyDescent="0.45">
      <c r="A11" s="7"/>
      <c r="B11" s="55" t="s">
        <v>92</v>
      </c>
      <c r="C11" s="56" t="s">
        <v>281</v>
      </c>
      <c r="D11" s="7"/>
      <c r="E11" s="7"/>
      <c r="F11" s="7"/>
      <c r="G11" s="13"/>
      <c r="H11" s="8" t="s">
        <v>90</v>
      </c>
      <c r="I11" s="436">
        <f>'Q1'!I11:L11</f>
        <v>0</v>
      </c>
      <c r="J11" s="414"/>
      <c r="K11" s="414"/>
      <c r="L11" s="414"/>
      <c r="M11" s="13"/>
    </row>
    <row r="12" spans="1:13" ht="14.65" thickBot="1" x14ac:dyDescent="0.5"/>
    <row r="13" spans="1:13" ht="16.149999999999999" thickBot="1" x14ac:dyDescent="0.55000000000000004">
      <c r="A13" s="222"/>
      <c r="B13" s="397" t="s">
        <v>13</v>
      </c>
      <c r="C13" s="397" t="s">
        <v>15</v>
      </c>
      <c r="D13" s="392" t="s">
        <v>112</v>
      </c>
      <c r="E13" s="393"/>
      <c r="F13" s="394"/>
      <c r="G13" s="393" t="s">
        <v>61</v>
      </c>
      <c r="H13" s="393"/>
      <c r="I13" s="437"/>
      <c r="J13" s="438" t="s">
        <v>167</v>
      </c>
      <c r="K13" s="221"/>
    </row>
    <row r="14" spans="1:13" ht="28.5" x14ac:dyDescent="0.5">
      <c r="A14" s="222"/>
      <c r="B14" s="412"/>
      <c r="C14" s="412"/>
      <c r="D14" s="284" t="s">
        <v>216</v>
      </c>
      <c r="E14" s="285" t="s">
        <v>215</v>
      </c>
      <c r="F14" s="291" t="s">
        <v>189</v>
      </c>
      <c r="G14" s="286" t="s">
        <v>216</v>
      </c>
      <c r="H14" s="287" t="s">
        <v>218</v>
      </c>
      <c r="I14" s="288" t="s">
        <v>190</v>
      </c>
      <c r="J14" s="439"/>
      <c r="K14" s="221"/>
    </row>
    <row r="15" spans="1:13" ht="15.75" x14ac:dyDescent="0.5">
      <c r="A15" s="222"/>
      <c r="B15" s="289" t="s">
        <v>6</v>
      </c>
      <c r="C15" s="138">
        <f>Calculator!C28</f>
        <v>0</v>
      </c>
      <c r="D15" s="177">
        <f>IF(C15=0,0,(D19-(D16+D17+D18)))</f>
        <v>0</v>
      </c>
      <c r="E15" s="178">
        <f>IF(C19=0,0,(E19-(E16+E17+E18)))</f>
        <v>0</v>
      </c>
      <c r="F15" s="292">
        <f>SUM(D15)+E15</f>
        <v>0</v>
      </c>
      <c r="G15" s="178">
        <f>IF(C19=0,0,(G19-(G16+G17+G18)))</f>
        <v>0</v>
      </c>
      <c r="H15" s="179">
        <f>IF(C19=0,0,(H19-(H16+H17+H18)))</f>
        <v>0</v>
      </c>
      <c r="I15" s="180">
        <f>G15+H15</f>
        <v>0</v>
      </c>
      <c r="J15" s="181">
        <f>F15+I15</f>
        <v>0</v>
      </c>
      <c r="K15" s="221"/>
    </row>
    <row r="16" spans="1:13" ht="15.75" x14ac:dyDescent="0.5">
      <c r="A16" s="222"/>
      <c r="B16" s="289" t="s">
        <v>5</v>
      </c>
      <c r="C16" s="138">
        <f>Calculator!F28</f>
        <v>0</v>
      </c>
      <c r="D16" s="177">
        <f>IFERROR(C16/(C19)*D19,0)</f>
        <v>0</v>
      </c>
      <c r="E16" s="178">
        <f>IFERROR(C16/(C19)*E19,0)</f>
        <v>0</v>
      </c>
      <c r="F16" s="292">
        <f t="shared" ref="F16:F18" si="0">SUM(D16)+E16</f>
        <v>0</v>
      </c>
      <c r="G16" s="178">
        <f>IFERROR(C16/C19*G19,0)</f>
        <v>0</v>
      </c>
      <c r="H16" s="179">
        <f>IFERROR((C16/C19)*H19,0)</f>
        <v>0</v>
      </c>
      <c r="I16" s="180">
        <f>G16+H16</f>
        <v>0</v>
      </c>
      <c r="J16" s="181">
        <f>F16+I16</f>
        <v>0</v>
      </c>
      <c r="K16" s="221"/>
    </row>
    <row r="17" spans="1:12" x14ac:dyDescent="0.45">
      <c r="A17" s="221"/>
      <c r="B17" s="289" t="s">
        <v>70</v>
      </c>
      <c r="C17" s="138">
        <f>Calculator!I28</f>
        <v>0</v>
      </c>
      <c r="D17" s="177">
        <f>IFERROR(C17/(C19)*D19,0)</f>
        <v>0</v>
      </c>
      <c r="E17" s="182">
        <f>IFERROR(C17/(C19)*E19,0)</f>
        <v>0</v>
      </c>
      <c r="F17" s="292">
        <f t="shared" si="0"/>
        <v>0</v>
      </c>
      <c r="G17" s="178">
        <f>IFERROR(C17/C19*G19,0)</f>
        <v>0</v>
      </c>
      <c r="H17" s="183">
        <f>IFERROR((C17/C19)*H19,0)</f>
        <v>0</v>
      </c>
      <c r="I17" s="180">
        <f>G17+H17</f>
        <v>0</v>
      </c>
      <c r="J17" s="181">
        <f>F17+I17</f>
        <v>0</v>
      </c>
      <c r="K17" s="221"/>
    </row>
    <row r="18" spans="1:12" ht="14.65" thickBot="1" x14ac:dyDescent="0.5">
      <c r="A18" s="221"/>
      <c r="B18" s="290" t="s">
        <v>14</v>
      </c>
      <c r="C18" s="139">
        <f>Calculator!L28</f>
        <v>0</v>
      </c>
      <c r="D18" s="293">
        <f>IFERROR(C18/(C19)*D19,0)</f>
        <v>0</v>
      </c>
      <c r="E18" s="294">
        <f>IFERROR(C18/(C19)*E19,0)</f>
        <v>0</v>
      </c>
      <c r="F18" s="295">
        <f t="shared" si="0"/>
        <v>0</v>
      </c>
      <c r="G18" s="184">
        <f>IFERROR(C18/C19*G19,0)</f>
        <v>0</v>
      </c>
      <c r="H18" s="185">
        <f>IFERROR((C18/C19)*H19,0)</f>
        <v>0</v>
      </c>
      <c r="I18" s="186">
        <f>G18+H18</f>
        <v>0</v>
      </c>
      <c r="J18" s="187">
        <f>F18+I18</f>
        <v>0</v>
      </c>
      <c r="K18" s="221"/>
    </row>
    <row r="19" spans="1:12" ht="14.65" thickBot="1" x14ac:dyDescent="0.5">
      <c r="A19" s="262"/>
      <c r="B19" s="278" t="s">
        <v>1</v>
      </c>
      <c r="C19" s="283">
        <f>SUM(C15:C18)</f>
        <v>0</v>
      </c>
      <c r="D19" s="117">
        <f>IF(H55=0,0,IF(H55/((C15/C19+C16/C19+C18/C19)*0.5+C17/C19)-'Q3 Expense Detail'!H48&gt;0,'Q3 Expense Detail'!H48,H55/((C15/C19+C16/C19+C18/C19)*0.5+C17/C19)))</f>
        <v>0</v>
      </c>
      <c r="E19" s="309">
        <f>'Q3 Expense Detail'!H48-D19+'Q3 Expense Detail'!H65</f>
        <v>0</v>
      </c>
      <c r="F19" s="282">
        <f>SUM(D19:E19)</f>
        <v>0</v>
      </c>
      <c r="G19" s="119">
        <f>'Q3 Expense Detail'!H63</f>
        <v>0</v>
      </c>
      <c r="H19" s="118">
        <f>'Q3 Expense Detail'!H66+'Q3 Expense Detail'!H67</f>
        <v>0</v>
      </c>
      <c r="I19" s="280">
        <f>SUM(I15:I18)</f>
        <v>0</v>
      </c>
      <c r="J19" s="281">
        <f>F19+I19</f>
        <v>0</v>
      </c>
      <c r="K19" s="262"/>
    </row>
    <row r="20" spans="1:12" x14ac:dyDescent="0.45">
      <c r="A20" s="262"/>
      <c r="B20" s="59"/>
      <c r="C20" s="263"/>
      <c r="D20" s="264"/>
      <c r="E20" s="265"/>
      <c r="F20" s="265"/>
      <c r="G20" s="265"/>
      <c r="H20" s="265"/>
      <c r="I20" s="265"/>
      <c r="J20" s="264"/>
      <c r="K20" s="266"/>
      <c r="L20" s="262"/>
    </row>
    <row r="21" spans="1:12" ht="14.65" thickBot="1" x14ac:dyDescent="0.5">
      <c r="A21" s="221"/>
      <c r="C21" s="267"/>
      <c r="D21" s="268"/>
      <c r="E21" s="268"/>
      <c r="F21" s="268"/>
      <c r="G21" s="268"/>
      <c r="H21" s="268"/>
      <c r="I21" s="268"/>
      <c r="J21" s="268"/>
      <c r="K21" s="268"/>
      <c r="L21" s="269"/>
    </row>
    <row r="22" spans="1:12" ht="16.5" customHeight="1" thickBot="1" x14ac:dyDescent="0.5">
      <c r="A22" s="270" t="b">
        <f>OR(AND(D19&gt;0,E19=0),AND(D19&gt;0,E19=0),AND(D19&gt;0,G11=0),AND(D19&gt;0,E19=0))</f>
        <v>0</v>
      </c>
      <c r="B22" s="397" t="s">
        <v>13</v>
      </c>
      <c r="C22" s="401" t="s">
        <v>213</v>
      </c>
      <c r="D22" s="402"/>
      <c r="E22" s="402"/>
      <c r="F22" s="403"/>
      <c r="G22" s="404" t="s">
        <v>214</v>
      </c>
      <c r="H22" s="402"/>
      <c r="I22" s="402"/>
      <c r="J22" s="405"/>
      <c r="K22" s="271"/>
      <c r="L22" s="221"/>
    </row>
    <row r="23" spans="1:12" ht="39.75" thickBot="1" x14ac:dyDescent="0.5">
      <c r="A23" s="221"/>
      <c r="B23" s="398"/>
      <c r="C23" s="272" t="s">
        <v>12</v>
      </c>
      <c r="D23" s="273" t="s">
        <v>8</v>
      </c>
      <c r="E23" s="273" t="s">
        <v>11</v>
      </c>
      <c r="F23" s="274" t="s">
        <v>10</v>
      </c>
      <c r="G23" s="275" t="s">
        <v>9</v>
      </c>
      <c r="H23" s="273" t="s">
        <v>8</v>
      </c>
      <c r="I23" s="276" t="s">
        <v>59</v>
      </c>
      <c r="J23" s="273" t="s">
        <v>7</v>
      </c>
      <c r="K23" s="221"/>
    </row>
    <row r="24" spans="1:12" ht="14.65" thickBot="1" x14ac:dyDescent="0.5">
      <c r="A24" s="221"/>
      <c r="B24" s="277" t="s">
        <v>6</v>
      </c>
      <c r="C24" s="188">
        <f>ROUND(D15*0.5,2)</f>
        <v>0</v>
      </c>
      <c r="D24" s="188">
        <f>F24-C24</f>
        <v>0</v>
      </c>
      <c r="E24" s="189">
        <f>F24-C24-D24</f>
        <v>0</v>
      </c>
      <c r="F24" s="190">
        <f>D15</f>
        <v>0</v>
      </c>
      <c r="G24" s="188">
        <f>ROUND(G15*0.5,2)</f>
        <v>0</v>
      </c>
      <c r="H24" s="191">
        <f>ROUND(G15*0.325,2)</f>
        <v>0</v>
      </c>
      <c r="I24" s="192">
        <f>J24-G24-H24</f>
        <v>0</v>
      </c>
      <c r="J24" s="192">
        <f>G15</f>
        <v>0</v>
      </c>
      <c r="K24" s="221"/>
    </row>
    <row r="25" spans="1:12" ht="14.65" thickBot="1" x14ac:dyDescent="0.5">
      <c r="A25" s="221"/>
      <c r="B25" s="277" t="s">
        <v>217</v>
      </c>
      <c r="C25" s="188">
        <f>ROUND(E15*0.5,2)</f>
        <v>0</v>
      </c>
      <c r="D25" s="193"/>
      <c r="E25" s="194">
        <f>F25-C25</f>
        <v>0</v>
      </c>
      <c r="F25" s="190">
        <f>E15</f>
        <v>0</v>
      </c>
      <c r="G25" s="194">
        <f>ROUND(H15*0.5,2)</f>
        <v>0</v>
      </c>
      <c r="H25" s="195"/>
      <c r="I25" s="192">
        <f>J25-G25</f>
        <v>0</v>
      </c>
      <c r="J25" s="192">
        <f>H15</f>
        <v>0</v>
      </c>
      <c r="K25" s="221"/>
    </row>
    <row r="26" spans="1:12" ht="14.65" thickBot="1" x14ac:dyDescent="0.5">
      <c r="A26" s="221"/>
      <c r="B26" s="277" t="s">
        <v>5</v>
      </c>
      <c r="C26" s="188">
        <f>ROUND(D16*0.5,2)</f>
        <v>0</v>
      </c>
      <c r="D26" s="188">
        <f>F26-C26</f>
        <v>0</v>
      </c>
      <c r="E26" s="189">
        <f>F26-C26-D26</f>
        <v>0</v>
      </c>
      <c r="F26" s="196">
        <f>D16</f>
        <v>0</v>
      </c>
      <c r="G26" s="188">
        <f>ROUND(G16*0.5,2)</f>
        <v>0</v>
      </c>
      <c r="H26" s="191">
        <f>ROUND(G16*0.325,2)</f>
        <v>0</v>
      </c>
      <c r="I26" s="192">
        <f>J26-G26-H26</f>
        <v>0</v>
      </c>
      <c r="J26" s="192">
        <f>G16</f>
        <v>0</v>
      </c>
      <c r="K26" s="221"/>
    </row>
    <row r="27" spans="1:12" ht="14.65" thickBot="1" x14ac:dyDescent="0.5">
      <c r="A27" s="221"/>
      <c r="B27" s="277" t="s">
        <v>4</v>
      </c>
      <c r="C27" s="188">
        <f>ROUND(E16*0.5,2)</f>
        <v>0</v>
      </c>
      <c r="D27" s="193"/>
      <c r="E27" s="194">
        <f>F27-C27</f>
        <v>0</v>
      </c>
      <c r="F27" s="197">
        <f>E16</f>
        <v>0</v>
      </c>
      <c r="G27" s="194">
        <f>ROUND(H16*0.5,2)</f>
        <v>0</v>
      </c>
      <c r="H27" s="195"/>
      <c r="I27" s="192">
        <f>J27-G27</f>
        <v>0</v>
      </c>
      <c r="J27" s="192">
        <f>H16</f>
        <v>0</v>
      </c>
      <c r="K27" s="221"/>
    </row>
    <row r="28" spans="1:12" ht="14.65" thickBot="1" x14ac:dyDescent="0.5">
      <c r="A28" s="221"/>
      <c r="B28" s="277" t="s">
        <v>70</v>
      </c>
      <c r="C28" s="193"/>
      <c r="D28" s="194">
        <f>D17</f>
        <v>0</v>
      </c>
      <c r="E28" s="189">
        <f>F28-D28</f>
        <v>0</v>
      </c>
      <c r="F28" s="197">
        <f>D17</f>
        <v>0</v>
      </c>
      <c r="G28" s="193"/>
      <c r="H28" s="191">
        <f>ROUND(G17*0.65,2)</f>
        <v>0</v>
      </c>
      <c r="I28" s="192">
        <f>J28-H28</f>
        <v>0</v>
      </c>
      <c r="J28" s="192">
        <f>G17</f>
        <v>0</v>
      </c>
      <c r="K28" s="221"/>
    </row>
    <row r="29" spans="1:12" ht="14.65" thickBot="1" x14ac:dyDescent="0.5">
      <c r="A29" s="221"/>
      <c r="B29" s="277" t="s">
        <v>71</v>
      </c>
      <c r="C29" s="193"/>
      <c r="D29" s="193"/>
      <c r="E29" s="198">
        <f>E17</f>
        <v>0</v>
      </c>
      <c r="F29" s="196">
        <f>E17</f>
        <v>0</v>
      </c>
      <c r="G29" s="193"/>
      <c r="H29" s="195"/>
      <c r="I29" s="192">
        <f>J29</f>
        <v>0</v>
      </c>
      <c r="J29" s="192">
        <f>H17</f>
        <v>0</v>
      </c>
      <c r="K29" s="221"/>
    </row>
    <row r="30" spans="1:12" ht="14.65" thickBot="1" x14ac:dyDescent="0.5">
      <c r="A30" s="221"/>
      <c r="B30" s="277" t="s">
        <v>3</v>
      </c>
      <c r="C30" s="194">
        <f>ROUND(D18*0.5,2)</f>
        <v>0</v>
      </c>
      <c r="D30" s="194">
        <f>F30-C30</f>
        <v>0</v>
      </c>
      <c r="E30" s="193"/>
      <c r="F30" s="197">
        <f>D18</f>
        <v>0</v>
      </c>
      <c r="G30" s="194">
        <f>ROUND(G18*0.56,2)</f>
        <v>0</v>
      </c>
      <c r="H30" s="191">
        <f>ROUND(G18*0.286,2)</f>
        <v>0</v>
      </c>
      <c r="I30" s="192">
        <f>J30-G30-H30</f>
        <v>0</v>
      </c>
      <c r="J30" s="192">
        <f>G18</f>
        <v>0</v>
      </c>
      <c r="K30" s="221"/>
    </row>
    <row r="31" spans="1:12" ht="14.65" thickBot="1" x14ac:dyDescent="0.5">
      <c r="A31" s="221"/>
      <c r="B31" s="277" t="s">
        <v>2</v>
      </c>
      <c r="C31" s="194">
        <f>ROUND(E18*0.5,2)</f>
        <v>0</v>
      </c>
      <c r="D31" s="193"/>
      <c r="E31" s="194">
        <f>F31-C31</f>
        <v>0</v>
      </c>
      <c r="F31" s="197">
        <f>E18</f>
        <v>0</v>
      </c>
      <c r="G31" s="194">
        <f>ROUND(H18*0.56,2)</f>
        <v>0</v>
      </c>
      <c r="H31" s="195"/>
      <c r="I31" s="192">
        <f>J31-G31</f>
        <v>0</v>
      </c>
      <c r="J31" s="192">
        <f>H18</f>
        <v>0</v>
      </c>
      <c r="K31" s="221"/>
    </row>
    <row r="32" spans="1:12" ht="14.65" thickBot="1" x14ac:dyDescent="0.5">
      <c r="A32" s="221"/>
      <c r="B32" s="278" t="s">
        <v>1</v>
      </c>
      <c r="C32" s="199">
        <f>SUM(C24:C31)</f>
        <v>0</v>
      </c>
      <c r="D32" s="200">
        <f>SUM(D24:D31)</f>
        <v>0</v>
      </c>
      <c r="E32" s="200">
        <f>SUM(E24:E31)</f>
        <v>0</v>
      </c>
      <c r="F32" s="200">
        <f>C32+D32+E32</f>
        <v>0</v>
      </c>
      <c r="G32" s="201">
        <f>G24+G25+G26+G27+G30+G31</f>
        <v>0</v>
      </c>
      <c r="H32" s="200">
        <f>H24+H26+H28+H30</f>
        <v>0</v>
      </c>
      <c r="I32" s="200">
        <f>I24+I25+I26+I27+I28+I29+I30+I31</f>
        <v>0</v>
      </c>
      <c r="J32" s="202">
        <f>G32+H32+I32</f>
        <v>0</v>
      </c>
      <c r="K32" s="279" t="s">
        <v>191</v>
      </c>
    </row>
    <row r="33" spans="1:12" x14ac:dyDescent="0.45">
      <c r="A33" s="221"/>
      <c r="B33" s="221" t="s">
        <v>192</v>
      </c>
      <c r="C33" s="255"/>
      <c r="D33" s="256"/>
      <c r="E33" s="255"/>
      <c r="F33" s="255"/>
      <c r="G33" s="255"/>
      <c r="H33" s="255"/>
      <c r="I33" s="256"/>
      <c r="J33" s="255"/>
      <c r="K33" s="255"/>
      <c r="L33" s="255"/>
    </row>
    <row r="34" spans="1:12" x14ac:dyDescent="0.45">
      <c r="A34" s="221"/>
      <c r="B34" s="388"/>
      <c r="C34" s="388"/>
      <c r="D34" s="388"/>
      <c r="E34" s="255"/>
      <c r="F34" s="255"/>
      <c r="G34" s="255"/>
      <c r="H34" s="255"/>
      <c r="I34" s="256"/>
      <c r="J34" s="255"/>
      <c r="K34" s="255"/>
      <c r="L34" s="255"/>
    </row>
    <row r="35" spans="1:12" x14ac:dyDescent="0.45">
      <c r="A35" s="221"/>
      <c r="B35" s="221"/>
      <c r="C35" s="255"/>
      <c r="D35" s="256"/>
      <c r="E35" s="255"/>
      <c r="F35" s="255"/>
      <c r="G35" s="255"/>
      <c r="H35" s="255"/>
      <c r="I35" s="256"/>
      <c r="J35" s="255"/>
      <c r="K35" s="255"/>
      <c r="L35" s="255"/>
    </row>
    <row r="36" spans="1:12" ht="15.75" x14ac:dyDescent="0.5">
      <c r="A36" s="221"/>
      <c r="B36" s="222" t="s">
        <v>193</v>
      </c>
      <c r="C36" s="222"/>
      <c r="D36" s="222"/>
      <c r="E36" s="222"/>
      <c r="F36" s="222"/>
      <c r="G36" s="222"/>
      <c r="H36" s="222"/>
      <c r="I36" s="222"/>
      <c r="J36" s="222" t="s">
        <v>194</v>
      </c>
      <c r="K36" s="222">
        <f>I5</f>
        <v>0</v>
      </c>
      <c r="L36" s="255"/>
    </row>
    <row r="37" spans="1:12" ht="15.75" x14ac:dyDescent="0.5">
      <c r="A37" s="221"/>
      <c r="B37" s="222" t="s">
        <v>195</v>
      </c>
      <c r="C37" s="222"/>
      <c r="D37" s="222"/>
      <c r="E37" s="222"/>
      <c r="F37" s="222"/>
      <c r="G37" s="222"/>
      <c r="H37" s="222"/>
      <c r="I37" s="222"/>
      <c r="J37" s="222"/>
      <c r="K37" s="222"/>
      <c r="L37" s="255"/>
    </row>
    <row r="38" spans="1:12" ht="15.75" x14ac:dyDescent="0.5">
      <c r="A38" s="221"/>
      <c r="B38" s="222" t="s">
        <v>196</v>
      </c>
      <c r="C38" s="222"/>
      <c r="D38" s="222"/>
      <c r="E38" s="222"/>
      <c r="F38" s="222"/>
      <c r="G38" s="222"/>
      <c r="H38" s="222"/>
      <c r="I38" s="222"/>
      <c r="J38" s="222"/>
      <c r="K38" s="222"/>
      <c r="L38" s="255"/>
    </row>
    <row r="39" spans="1:12" ht="15.75" x14ac:dyDescent="0.5">
      <c r="A39" s="221"/>
      <c r="B39" s="222"/>
      <c r="C39" s="222"/>
      <c r="D39" s="222"/>
      <c r="E39" s="222"/>
      <c r="F39" s="222"/>
      <c r="G39" s="222"/>
      <c r="H39" s="222"/>
      <c r="I39" s="222"/>
      <c r="J39" s="222"/>
      <c r="K39" s="222"/>
      <c r="L39" s="255"/>
    </row>
    <row r="40" spans="1:12" ht="18.399999999999999" thickBot="1" x14ac:dyDescent="0.6">
      <c r="A40" s="221"/>
      <c r="B40" s="257" t="s">
        <v>197</v>
      </c>
      <c r="C40" s="258" t="s">
        <v>191</v>
      </c>
      <c r="D40" s="222" t="s">
        <v>191</v>
      </c>
      <c r="E40" s="259"/>
      <c r="F40" s="259"/>
      <c r="G40" s="259"/>
      <c r="H40" s="259"/>
      <c r="I40" s="222"/>
      <c r="J40" s="222"/>
      <c r="K40" s="222"/>
      <c r="L40" s="255"/>
    </row>
    <row r="41" spans="1:12" ht="16.149999999999999" thickBot="1" x14ac:dyDescent="0.5">
      <c r="A41" s="221"/>
      <c r="B41" s="221"/>
      <c r="C41" s="389" t="s">
        <v>113</v>
      </c>
      <c r="D41" s="390"/>
      <c r="E41" s="390"/>
      <c r="F41" s="390"/>
      <c r="G41" s="390"/>
      <c r="H41" s="390"/>
      <c r="I41" s="391"/>
      <c r="J41" s="255"/>
      <c r="K41" s="255"/>
    </row>
    <row r="42" spans="1:12" ht="15.75" x14ac:dyDescent="0.45">
      <c r="A42" s="221"/>
      <c r="B42" s="221"/>
      <c r="C42" s="260" t="s">
        <v>198</v>
      </c>
      <c r="D42" s="203" t="s">
        <v>199</v>
      </c>
      <c r="E42" s="204">
        <f>'Q1'!E42</f>
        <v>2960.66</v>
      </c>
      <c r="F42" s="205" t="s">
        <v>200</v>
      </c>
      <c r="G42" s="206">
        <f>'Q1'!G42</f>
        <v>3000</v>
      </c>
      <c r="H42" s="207" t="s">
        <v>201</v>
      </c>
      <c r="I42" s="208">
        <f>'Q1'!I42</f>
        <v>5960.66</v>
      </c>
      <c r="J42" s="255"/>
      <c r="K42" s="255"/>
    </row>
    <row r="43" spans="1:12" ht="41.25" customHeight="1" x14ac:dyDescent="0.45">
      <c r="A43" s="221"/>
      <c r="B43" s="221"/>
      <c r="C43" s="261" t="s">
        <v>60</v>
      </c>
      <c r="D43" s="107" t="s">
        <v>238</v>
      </c>
      <c r="E43" s="209" t="s">
        <v>202</v>
      </c>
      <c r="F43" s="107" t="s">
        <v>203</v>
      </c>
      <c r="G43" s="210" t="s">
        <v>240</v>
      </c>
      <c r="H43" s="211" t="s">
        <v>204</v>
      </c>
      <c r="I43" s="212" t="s">
        <v>205</v>
      </c>
      <c r="J43" s="255"/>
      <c r="K43" s="255"/>
    </row>
    <row r="44" spans="1:12" ht="14.65" thickBot="1" x14ac:dyDescent="0.5">
      <c r="A44" s="221"/>
      <c r="B44" s="221"/>
      <c r="C44" s="120">
        <f>'Q3 Expense Detail'!H89</f>
        <v>0</v>
      </c>
      <c r="D44" s="213">
        <f>IF(E42&gt;0,ROUND(C44*(E42/I42),2),0)</f>
        <v>0</v>
      </c>
      <c r="E44" s="213">
        <f>IF(G42&gt;0,ROUND(C44*(G42/I42),2),0)</f>
        <v>0</v>
      </c>
      <c r="F44" s="214">
        <f>'Q2'!I44</f>
        <v>5960.66</v>
      </c>
      <c r="G44" s="215">
        <f>'Q2'!G44-'Q3'!D44</f>
        <v>2960.66</v>
      </c>
      <c r="H44" s="216">
        <f>'Q2'!H44-'Q3'!E44</f>
        <v>3000</v>
      </c>
      <c r="I44" s="217">
        <f>F44-C44</f>
        <v>5960.66</v>
      </c>
      <c r="J44" s="255"/>
      <c r="K44" s="255"/>
    </row>
    <row r="45" spans="1:12" ht="16.149999999999999" thickBot="1" x14ac:dyDescent="0.55000000000000004">
      <c r="A45" s="221"/>
      <c r="B45" s="222"/>
      <c r="C45" s="221"/>
      <c r="D45" s="221"/>
      <c r="E45" s="221"/>
      <c r="F45" s="221"/>
      <c r="G45" s="221"/>
      <c r="H45" s="221"/>
      <c r="I45" s="221"/>
      <c r="J45" s="221"/>
      <c r="K45" s="221"/>
      <c r="L45" s="222"/>
    </row>
    <row r="46" spans="1:12" ht="16.5" customHeight="1" thickBot="1" x14ac:dyDescent="0.55000000000000004">
      <c r="A46" s="221"/>
      <c r="B46" s="222"/>
      <c r="C46" s="389" t="s">
        <v>263</v>
      </c>
      <c r="D46" s="390"/>
      <c r="E46" s="390"/>
      <c r="F46" s="390"/>
      <c r="G46" s="390"/>
      <c r="H46" s="390"/>
      <c r="I46" s="391"/>
      <c r="J46" s="221"/>
      <c r="K46" s="221"/>
      <c r="L46" s="222"/>
    </row>
    <row r="47" spans="1:12" ht="15.75" x14ac:dyDescent="0.5">
      <c r="A47" s="221"/>
      <c r="B47" s="222"/>
      <c r="C47" s="260" t="s">
        <v>198</v>
      </c>
      <c r="D47" s="203" t="s">
        <v>199</v>
      </c>
      <c r="E47" s="204">
        <f>'Q1'!E47</f>
        <v>0</v>
      </c>
      <c r="F47" s="205" t="s">
        <v>200</v>
      </c>
      <c r="G47" s="206">
        <f>'Q1'!G47</f>
        <v>0</v>
      </c>
      <c r="H47" s="207" t="s">
        <v>201</v>
      </c>
      <c r="I47" s="208">
        <f>'Q1'!I47</f>
        <v>0</v>
      </c>
      <c r="J47" s="221"/>
      <c r="K47" s="221"/>
      <c r="L47" s="222"/>
    </row>
    <row r="48" spans="1:12" ht="28.5" x14ac:dyDescent="0.5">
      <c r="A48" s="221"/>
      <c r="B48" s="222"/>
      <c r="C48" s="261" t="s">
        <v>60</v>
      </c>
      <c r="D48" s="107" t="s">
        <v>238</v>
      </c>
      <c r="E48" s="209" t="s">
        <v>202</v>
      </c>
      <c r="F48" s="107" t="s">
        <v>203</v>
      </c>
      <c r="G48" s="210" t="s">
        <v>240</v>
      </c>
      <c r="H48" s="211" t="s">
        <v>204</v>
      </c>
      <c r="I48" s="212" t="s">
        <v>205</v>
      </c>
      <c r="J48" s="221"/>
      <c r="K48" s="221"/>
      <c r="L48" s="222"/>
    </row>
    <row r="49" spans="1:12" ht="16.149999999999999" thickBot="1" x14ac:dyDescent="0.55000000000000004">
      <c r="A49" s="221"/>
      <c r="B49" s="222"/>
      <c r="C49" s="120">
        <f>'Q3 Expense Detail'!H94</f>
        <v>0</v>
      </c>
      <c r="D49" s="213">
        <f>IF(C49=0,0,ROUND(C49*(E47/I47),2))</f>
        <v>0</v>
      </c>
      <c r="E49" s="213">
        <f>IF(C49=0,0,ROUND(C49*(G47/I47),2))</f>
        <v>0</v>
      </c>
      <c r="F49" s="214">
        <f>'Q2'!I49</f>
        <v>0</v>
      </c>
      <c r="G49" s="215">
        <f>'Q2'!G49-'Q3'!D49</f>
        <v>0</v>
      </c>
      <c r="H49" s="216">
        <f>'Q2'!H49-'Q3'!E49</f>
        <v>0</v>
      </c>
      <c r="I49" s="217">
        <f>F49-C49</f>
        <v>0</v>
      </c>
      <c r="J49" s="221"/>
      <c r="K49" s="221"/>
      <c r="L49" s="222"/>
    </row>
    <row r="50" spans="1:12" ht="16.149999999999999" thickBot="1" x14ac:dyDescent="0.55000000000000004">
      <c r="A50" s="221"/>
      <c r="B50" s="222"/>
      <c r="C50" s="221"/>
      <c r="D50" s="221"/>
      <c r="E50" s="221"/>
      <c r="F50" s="221"/>
      <c r="G50" s="221"/>
      <c r="H50" s="221"/>
      <c r="I50" s="221"/>
      <c r="J50" s="221"/>
      <c r="K50" s="221"/>
      <c r="L50" s="222"/>
    </row>
    <row r="51" spans="1:12" ht="16.5" customHeight="1" thickBot="1" x14ac:dyDescent="0.55000000000000004">
      <c r="A51" s="221"/>
      <c r="B51" s="222"/>
      <c r="F51" s="249"/>
      <c r="G51" s="250" t="s">
        <v>206</v>
      </c>
      <c r="H51" s="251"/>
    </row>
    <row r="52" spans="1:12" ht="26.25" customHeight="1" thickBot="1" x14ac:dyDescent="0.55000000000000004">
      <c r="A52" s="221"/>
      <c r="B52" s="222"/>
      <c r="C52" s="395" t="s">
        <v>262</v>
      </c>
      <c r="D52" s="396"/>
      <c r="F52" s="252" t="s">
        <v>64</v>
      </c>
      <c r="G52" s="253" t="s">
        <v>239</v>
      </c>
      <c r="H52" s="254" t="s">
        <v>69</v>
      </c>
    </row>
    <row r="53" spans="1:12" ht="15.75" customHeight="1" thickBot="1" x14ac:dyDescent="0.55000000000000004">
      <c r="A53" s="221"/>
      <c r="B53" s="222"/>
      <c r="C53" s="410" t="s">
        <v>60</v>
      </c>
      <c r="D53" s="411"/>
      <c r="F53" s="248" t="s">
        <v>191</v>
      </c>
      <c r="G53" s="296">
        <f>'Q1'!G53</f>
        <v>0</v>
      </c>
      <c r="H53" s="218"/>
    </row>
    <row r="54" spans="1:12" ht="16.149999999999999" thickBot="1" x14ac:dyDescent="0.55000000000000004">
      <c r="A54" s="221"/>
      <c r="B54" s="222"/>
      <c r="C54" s="406">
        <f>'Q3 Expense Detail'!H81</f>
        <v>0</v>
      </c>
      <c r="D54" s="407"/>
      <c r="F54" s="223" t="s">
        <v>65</v>
      </c>
      <c r="G54" s="224">
        <f>'Q1'!G54</f>
        <v>0</v>
      </c>
      <c r="H54" s="219">
        <f>G53-G54</f>
        <v>0</v>
      </c>
    </row>
    <row r="55" spans="1:12" ht="15.75" x14ac:dyDescent="0.5">
      <c r="A55" s="221"/>
      <c r="B55" s="222"/>
      <c r="F55" s="225" t="s">
        <v>66</v>
      </c>
      <c r="G55" s="226">
        <f>'Q2'!G55</f>
        <v>0</v>
      </c>
      <c r="H55" s="219">
        <f>H54-G55</f>
        <v>0</v>
      </c>
    </row>
    <row r="56" spans="1:12" ht="15.75" x14ac:dyDescent="0.5">
      <c r="A56" s="221"/>
      <c r="B56" s="222"/>
      <c r="F56" s="225" t="s">
        <v>67</v>
      </c>
      <c r="G56" s="226">
        <f>D32</f>
        <v>0</v>
      </c>
      <c r="H56" s="219">
        <f>H55-G56</f>
        <v>0</v>
      </c>
      <c r="I56" s="221"/>
      <c r="J56" s="222"/>
    </row>
    <row r="57" spans="1:12" ht="15.75" customHeight="1" thickBot="1" x14ac:dyDescent="0.55000000000000004">
      <c r="A57" s="221"/>
      <c r="B57" s="222"/>
      <c r="F57" s="227" t="s">
        <v>68</v>
      </c>
      <c r="G57" s="228">
        <v>0</v>
      </c>
      <c r="H57" s="220">
        <v>0</v>
      </c>
      <c r="I57" s="221"/>
      <c r="J57" s="222"/>
    </row>
    <row r="58" spans="1:12" ht="15.75" x14ac:dyDescent="0.5">
      <c r="A58" s="221"/>
      <c r="B58" s="222"/>
      <c r="C58" s="221"/>
      <c r="D58" s="221"/>
      <c r="E58" s="221"/>
      <c r="F58" s="221"/>
      <c r="G58" s="221"/>
      <c r="H58" s="221"/>
      <c r="I58" s="221"/>
      <c r="J58" s="221"/>
      <c r="K58" s="221"/>
      <c r="L58" s="222"/>
    </row>
    <row r="59" spans="1:12" ht="15.75" customHeight="1" x14ac:dyDescent="0.5">
      <c r="A59" s="221"/>
      <c r="B59" s="370" t="s">
        <v>207</v>
      </c>
      <c r="C59" s="371"/>
      <c r="D59" s="371"/>
      <c r="E59" s="372"/>
      <c r="F59" s="229"/>
      <c r="G59" s="222"/>
      <c r="H59" s="379" t="s">
        <v>208</v>
      </c>
      <c r="I59" s="380"/>
      <c r="J59" s="380"/>
      <c r="K59" s="381"/>
      <c r="L59" s="222"/>
    </row>
    <row r="60" spans="1:12" ht="15.75" x14ac:dyDescent="0.5">
      <c r="A60" s="221"/>
      <c r="B60" s="373"/>
      <c r="C60" s="374"/>
      <c r="D60" s="374"/>
      <c r="E60" s="375"/>
      <c r="F60" s="229"/>
      <c r="G60" s="222"/>
      <c r="H60" s="382"/>
      <c r="I60" s="383"/>
      <c r="J60" s="383"/>
      <c r="K60" s="384"/>
      <c r="L60" s="221"/>
    </row>
    <row r="61" spans="1:12" ht="15.75" x14ac:dyDescent="0.5">
      <c r="A61" s="221"/>
      <c r="B61" s="373"/>
      <c r="C61" s="374"/>
      <c r="D61" s="374"/>
      <c r="E61" s="375"/>
      <c r="F61" s="229"/>
      <c r="G61" s="222"/>
      <c r="H61" s="382"/>
      <c r="I61" s="383"/>
      <c r="J61" s="383"/>
      <c r="K61" s="384"/>
      <c r="L61" s="221"/>
    </row>
    <row r="62" spans="1:12" ht="15.75" x14ac:dyDescent="0.5">
      <c r="A62" s="221"/>
      <c r="B62" s="373"/>
      <c r="C62" s="374"/>
      <c r="D62" s="374"/>
      <c r="E62" s="375"/>
      <c r="F62" s="229"/>
      <c r="G62" s="222"/>
      <c r="H62" s="382"/>
      <c r="I62" s="383"/>
      <c r="J62" s="383"/>
      <c r="K62" s="384"/>
      <c r="L62" s="221"/>
    </row>
    <row r="63" spans="1:12" ht="15.75" x14ac:dyDescent="0.5">
      <c r="A63" s="221"/>
      <c r="B63" s="373"/>
      <c r="C63" s="374"/>
      <c r="D63" s="374"/>
      <c r="E63" s="375"/>
      <c r="F63" s="229"/>
      <c r="G63" s="222"/>
      <c r="H63" s="382"/>
      <c r="I63" s="383"/>
      <c r="J63" s="383"/>
      <c r="K63" s="384"/>
      <c r="L63" s="221"/>
    </row>
    <row r="64" spans="1:12" ht="15.75" x14ac:dyDescent="0.5">
      <c r="A64" s="221"/>
      <c r="B64" s="373"/>
      <c r="C64" s="374"/>
      <c r="D64" s="374"/>
      <c r="E64" s="375"/>
      <c r="F64" s="229"/>
      <c r="G64" s="222"/>
      <c r="H64" s="382"/>
      <c r="I64" s="383"/>
      <c r="J64" s="383"/>
      <c r="K64" s="384"/>
      <c r="L64" s="222"/>
    </row>
    <row r="65" spans="1:12" ht="15.75" x14ac:dyDescent="0.5">
      <c r="A65" s="221"/>
      <c r="B65" s="373"/>
      <c r="C65" s="374"/>
      <c r="D65" s="374"/>
      <c r="E65" s="375"/>
      <c r="F65" s="229"/>
      <c r="G65" s="222"/>
      <c r="H65" s="382"/>
      <c r="I65" s="383"/>
      <c r="J65" s="383"/>
      <c r="K65" s="384"/>
      <c r="L65" s="222"/>
    </row>
    <row r="66" spans="1:12" ht="15.75" x14ac:dyDescent="0.5">
      <c r="A66" s="221"/>
      <c r="B66" s="373"/>
      <c r="C66" s="374"/>
      <c r="D66" s="374"/>
      <c r="E66" s="375"/>
      <c r="F66" s="229"/>
      <c r="G66" s="222"/>
      <c r="H66" s="382"/>
      <c r="I66" s="383"/>
      <c r="J66" s="383"/>
      <c r="K66" s="384"/>
      <c r="L66" s="222"/>
    </row>
    <row r="67" spans="1:12" ht="15.75" x14ac:dyDescent="0.5">
      <c r="A67" s="221"/>
      <c r="B67" s="373"/>
      <c r="C67" s="374"/>
      <c r="D67" s="374"/>
      <c r="E67" s="375"/>
      <c r="F67" s="229"/>
      <c r="G67" s="222"/>
      <c r="H67" s="382"/>
      <c r="I67" s="383"/>
      <c r="J67" s="383"/>
      <c r="K67" s="384"/>
      <c r="L67" s="222"/>
    </row>
    <row r="68" spans="1:12" x14ac:dyDescent="0.45">
      <c r="A68" s="221"/>
      <c r="B68" s="376"/>
      <c r="C68" s="377"/>
      <c r="D68" s="377"/>
      <c r="E68" s="378"/>
      <c r="F68" s="229"/>
      <c r="G68" s="221"/>
      <c r="H68" s="385"/>
      <c r="I68" s="386"/>
      <c r="J68" s="386"/>
      <c r="K68" s="387"/>
      <c r="L68" s="221"/>
    </row>
    <row r="69" spans="1:12" x14ac:dyDescent="0.45">
      <c r="A69" s="221"/>
      <c r="B69" s="230" t="s">
        <v>139</v>
      </c>
      <c r="C69" s="231"/>
      <c r="D69" s="232" t="s">
        <v>0</v>
      </c>
      <c r="E69" s="233"/>
      <c r="F69" s="221"/>
      <c r="G69" s="221"/>
      <c r="H69" s="230" t="s">
        <v>139</v>
      </c>
      <c r="I69" s="231"/>
      <c r="J69" s="232" t="s">
        <v>0</v>
      </c>
      <c r="K69" s="233"/>
      <c r="L69" s="221"/>
    </row>
    <row r="70" spans="1:12" x14ac:dyDescent="0.45">
      <c r="A70" s="221"/>
      <c r="B70" s="221"/>
      <c r="C70" s="221"/>
      <c r="D70" s="234"/>
      <c r="E70" s="221"/>
      <c r="F70" s="221"/>
      <c r="G70" s="221"/>
      <c r="H70" s="221"/>
      <c r="I70" s="221"/>
      <c r="J70" s="234"/>
      <c r="K70" s="221"/>
      <c r="L70" s="221"/>
    </row>
    <row r="71" spans="1:12" x14ac:dyDescent="0.45">
      <c r="A71" s="221"/>
      <c r="B71" s="221"/>
      <c r="C71" s="235"/>
      <c r="D71" s="236"/>
      <c r="E71" s="236"/>
      <c r="F71" s="236"/>
      <c r="G71" s="236"/>
      <c r="H71" s="236"/>
      <c r="I71" s="236"/>
      <c r="J71" s="237"/>
      <c r="K71" s="221"/>
      <c r="L71" s="221"/>
    </row>
    <row r="72" spans="1:12" x14ac:dyDescent="0.45">
      <c r="A72" s="221"/>
      <c r="B72" s="221"/>
      <c r="C72" s="238" t="s">
        <v>209</v>
      </c>
      <c r="D72" s="399"/>
      <c r="E72" s="399"/>
      <c r="F72" s="399"/>
      <c r="G72" s="399"/>
      <c r="H72" s="239" t="s">
        <v>210</v>
      </c>
      <c r="I72" s="399"/>
      <c r="J72" s="400"/>
      <c r="K72" s="221"/>
      <c r="L72" s="221"/>
    </row>
    <row r="73" spans="1:12" x14ac:dyDescent="0.45">
      <c r="A73" s="221"/>
      <c r="B73" s="221"/>
      <c r="C73" s="230"/>
      <c r="D73" s="231" t="s">
        <v>62</v>
      </c>
      <c r="E73" s="231"/>
      <c r="F73" s="231"/>
      <c r="G73" s="231"/>
      <c r="H73" s="231"/>
      <c r="I73" s="231"/>
      <c r="J73" s="233"/>
      <c r="K73" s="221"/>
      <c r="L73" s="221"/>
    </row>
    <row r="74" spans="1:12" x14ac:dyDescent="0.45">
      <c r="A74" s="221"/>
      <c r="B74" s="221"/>
      <c r="C74" s="221"/>
      <c r="D74" s="221"/>
      <c r="E74" s="221"/>
      <c r="F74" s="221"/>
      <c r="G74" s="221"/>
      <c r="H74" s="221"/>
      <c r="I74" s="221"/>
      <c r="J74" s="221"/>
      <c r="K74" s="221"/>
      <c r="L74" s="221"/>
    </row>
    <row r="75" spans="1:12" ht="15.75" x14ac:dyDescent="0.5">
      <c r="A75" s="221"/>
      <c r="B75" s="221"/>
      <c r="C75" s="240"/>
      <c r="D75" s="241"/>
      <c r="E75" s="241"/>
      <c r="F75" s="241"/>
      <c r="G75" s="241"/>
      <c r="H75" s="241"/>
      <c r="I75" s="241"/>
      <c r="J75" s="242"/>
      <c r="K75" s="221"/>
      <c r="L75" s="221"/>
    </row>
    <row r="76" spans="1:12" ht="15.75" x14ac:dyDescent="0.5">
      <c r="A76" s="221"/>
      <c r="B76" s="221"/>
      <c r="C76" s="243" t="s">
        <v>211</v>
      </c>
      <c r="D76" s="244"/>
      <c r="E76" s="244"/>
      <c r="F76" s="244"/>
      <c r="G76" s="244"/>
      <c r="H76" s="245" t="s">
        <v>212</v>
      </c>
      <c r="I76" s="244"/>
      <c r="J76" s="246"/>
      <c r="K76" s="221"/>
      <c r="L76" s="221"/>
    </row>
    <row r="77" spans="1:12" ht="15.75" x14ac:dyDescent="0.5">
      <c r="A77" s="221"/>
      <c r="B77" s="221"/>
      <c r="C77" s="247"/>
      <c r="D77" s="231" t="s">
        <v>63</v>
      </c>
      <c r="E77" s="244"/>
      <c r="F77" s="244"/>
      <c r="G77" s="244"/>
      <c r="H77" s="244"/>
      <c r="I77" s="244"/>
      <c r="J77" s="246"/>
      <c r="K77" s="221"/>
      <c r="L77" s="221"/>
    </row>
    <row r="78" spans="1:12" x14ac:dyDescent="0.45">
      <c r="A78" s="221"/>
      <c r="B78" s="221"/>
      <c r="C78" s="221"/>
      <c r="D78" s="221"/>
      <c r="E78" s="221"/>
      <c r="F78" s="221"/>
      <c r="G78" s="221"/>
      <c r="H78" s="221"/>
      <c r="I78" s="221"/>
      <c r="J78" s="221"/>
      <c r="K78" s="221"/>
      <c r="L78" s="221"/>
    </row>
    <row r="79" spans="1:12" x14ac:dyDescent="0.45">
      <c r="A79" s="221"/>
      <c r="B79" s="221"/>
      <c r="C79" s="221"/>
      <c r="D79" s="221"/>
      <c r="E79" s="221"/>
      <c r="F79" s="221"/>
      <c r="G79" s="221"/>
      <c r="H79" s="221"/>
      <c r="I79" s="221"/>
      <c r="J79" s="221"/>
      <c r="K79" s="221"/>
      <c r="L79" s="221"/>
    </row>
  </sheetData>
  <protectedRanges>
    <protectedRange algorithmName="SHA-512" hashValue="gXWWTBIbTZd6acZ2Qj7Qsw6/IB/2IVWDpT+LDU5ygGhxz30OedFUMJPJzfGe+sEeQulyfQ24ypnGaKsgq+Pekw==" saltValue="UsMZKiJVlKG5lhQLJXZPwg==" spinCount="100000" sqref="J22:K22 D21:L21 D20:I20" name="Costs_2_1_1"/>
    <protectedRange algorithmName="SHA-512" hashValue="r/2vH3IMy2sTyj++NOJQLYet0k8kcVYaN63ergf2J3JgYhpMmXjzkQoLAUqyQahA0h1y5XSBPDM5BdhIfAxDYw==" saltValue="5kg7gjTQybwiLB0DQnyKdA==" spinCount="100000" sqref="C15:C18" name="Hours_2_1"/>
    <protectedRange algorithmName="SHA-512" hashValue="oy0h2xuW8fi5NgBITze/Jc5KBsZMLvIHy3+XAfFXbucKIZbuM2WRhGpd7FVqBMUY6/IV16g2gHrhesZ3tyEkmA==" saltValue="og28GdLo8FfDKgx4t8ebwg==" spinCount="100000" sqref="C44" name="Range4_2_1_1"/>
    <protectedRange algorithmName="SHA-512" hashValue="shxV++o4d/iImXso/dkFVbuA/vK3Y47WeIiazJh+0jC3A2r19VrqSxLxAClruJOssajaQXzzAuFAJenIAf82mA==" saltValue="Em9IbrZd/NgQExnDBpUoIA==" spinCount="100000" sqref="C44" name="ro 082011_2_1_1"/>
    <protectedRange algorithmName="SHA-512" hashValue="oy0h2xuW8fi5NgBITze/Jc5KBsZMLvIHy3+XAfFXbucKIZbuM2WRhGpd7FVqBMUY6/IV16g2gHrhesZ3tyEkmA==" saltValue="og28GdLo8FfDKgx4t8ebwg==" spinCount="100000" sqref="C49" name="Range4_2_1_1_1"/>
    <protectedRange algorithmName="SHA-512" hashValue="shxV++o4d/iImXso/dkFVbuA/vK3Y47WeIiazJh+0jC3A2r19VrqSxLxAClruJOssajaQXzzAuFAJenIAf82mA==" saltValue="Em9IbrZd/NgQExnDBpUoIA==" spinCount="100000" sqref="C49" name="ro 082011_2_1_1_1"/>
    <protectedRange algorithmName="SHA-512" hashValue="gXWWTBIbTZd6acZ2Qj7Qsw6/IB/2IVWDpT+LDU5ygGhxz30OedFUMJPJzfGe+sEeQulyfQ24ypnGaKsgq+Pekw==" saltValue="UsMZKiJVlKG5lhQLJXZPwg==" spinCount="100000" sqref="F19:H19" name="Costs_2_1_1_2"/>
    <protectedRange algorithmName="SHA-512" hashValue="gXWWTBIbTZd6acZ2Qj7Qsw6/IB/2IVWDpT+LDU5ygGhxz30OedFUMJPJzfGe+sEeQulyfQ24ypnGaKsgq+Pekw==" saltValue="UsMZKiJVlKG5lhQLJXZPwg==" spinCount="100000" sqref="D19:E19" name="Costs_2_1_1_1_2"/>
  </protectedRanges>
  <mergeCells count="28">
    <mergeCell ref="I7:L7"/>
    <mergeCell ref="A1:M1"/>
    <mergeCell ref="A2:M2"/>
    <mergeCell ref="A3:M3"/>
    <mergeCell ref="I5:L5"/>
    <mergeCell ref="I6:L6"/>
    <mergeCell ref="I8:L8"/>
    <mergeCell ref="I9:L9"/>
    <mergeCell ref="I10:L10"/>
    <mergeCell ref="I11:L11"/>
    <mergeCell ref="B13:B14"/>
    <mergeCell ref="C13:C14"/>
    <mergeCell ref="D13:F13"/>
    <mergeCell ref="G13:I13"/>
    <mergeCell ref="J13:J14"/>
    <mergeCell ref="D72:G72"/>
    <mergeCell ref="I72:J72"/>
    <mergeCell ref="B22:B23"/>
    <mergeCell ref="C22:F22"/>
    <mergeCell ref="G22:J22"/>
    <mergeCell ref="B34:D34"/>
    <mergeCell ref="C41:I41"/>
    <mergeCell ref="B59:E68"/>
    <mergeCell ref="H59:K68"/>
    <mergeCell ref="C46:I46"/>
    <mergeCell ref="C52:D52"/>
    <mergeCell ref="C53:D53"/>
    <mergeCell ref="C54:D54"/>
  </mergeCells>
  <pageMargins left="0.7" right="0.7" top="0.75" bottom="0.75" header="0.3" footer="0.3"/>
  <pageSetup scale="7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7041" r:id="rId4" name="Check Box 1">
              <controlPr defaultSize="0" autoFill="0" autoLine="0" autoPict="0">
                <anchor moveWithCells="1">
                  <from>
                    <xdr:col>3</xdr:col>
                    <xdr:colOff>66675</xdr:colOff>
                    <xdr:row>8</xdr:row>
                    <xdr:rowOff>180975</xdr:rowOff>
                  </from>
                  <to>
                    <xdr:col>4</xdr:col>
                    <xdr:colOff>28575</xdr:colOff>
                    <xdr:row>10</xdr:row>
                    <xdr:rowOff>28575</xdr:rowOff>
                  </to>
                </anchor>
              </controlPr>
            </control>
          </mc:Choice>
        </mc:AlternateContent>
        <mc:AlternateContent xmlns:mc="http://schemas.openxmlformats.org/markup-compatibility/2006">
          <mc:Choice Requires="x14">
            <control shapeId="87042" r:id="rId5" name="Check Box 2">
              <controlPr defaultSize="0" autoFill="0" autoLine="0" autoPict="0">
                <anchor moveWithCells="1">
                  <from>
                    <xdr:col>3</xdr:col>
                    <xdr:colOff>66675</xdr:colOff>
                    <xdr:row>9</xdr:row>
                    <xdr:rowOff>180975</xdr:rowOff>
                  </from>
                  <to>
                    <xdr:col>3</xdr:col>
                    <xdr:colOff>914400</xdr:colOff>
                    <xdr:row>11</xdr:row>
                    <xdr:rowOff>47625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C193C-E6B4-4C47-9A1D-670249BE5A38}">
  <sheetPr>
    <pageSetUpPr fitToPage="1"/>
  </sheetPr>
  <dimension ref="A1:I94"/>
  <sheetViews>
    <sheetView topLeftCell="A52" zoomScaleNormal="100" workbookViewId="0">
      <selection activeCell="A80" sqref="A80:XFD80"/>
    </sheetView>
  </sheetViews>
  <sheetFormatPr defaultColWidth="9.1328125" defaultRowHeight="14.25" x14ac:dyDescent="0.45"/>
  <cols>
    <col min="1" max="1" width="11.3984375" style="7" customWidth="1"/>
    <col min="2" max="2" width="9.86328125" style="7" customWidth="1"/>
    <col min="3" max="3" width="11.86328125" style="7" customWidth="1"/>
    <col min="4" max="4" width="12.86328125" style="7" customWidth="1"/>
    <col min="5" max="8" width="13.73046875" style="7" customWidth="1"/>
    <col min="9" max="9" width="12.3984375" style="7" customWidth="1"/>
    <col min="10" max="16384" width="9.1328125" style="7"/>
  </cols>
  <sheetData>
    <row r="1" spans="1:9" ht="15.75" x14ac:dyDescent="0.45">
      <c r="A1" s="343" t="s">
        <v>223</v>
      </c>
      <c r="B1" s="343"/>
      <c r="C1" s="343"/>
      <c r="D1" s="343"/>
      <c r="E1" s="343"/>
      <c r="F1" s="343"/>
      <c r="G1" s="343"/>
      <c r="H1" s="343"/>
      <c r="I1" s="343"/>
    </row>
    <row r="2" spans="1:9" ht="15.75" x14ac:dyDescent="0.45">
      <c r="A2" s="8" t="s">
        <v>58</v>
      </c>
      <c r="B2" s="121"/>
      <c r="C2" s="121"/>
      <c r="D2" s="121"/>
      <c r="E2" s="121"/>
      <c r="F2" s="12"/>
      <c r="G2" s="12"/>
      <c r="I2" s="12"/>
    </row>
    <row r="3" spans="1:9" x14ac:dyDescent="0.45">
      <c r="A3" s="8" t="s">
        <v>57</v>
      </c>
      <c r="B3" s="116" t="str">
        <f>'Q1'!C11</f>
        <v>2022/2023</v>
      </c>
      <c r="D3" s="15"/>
      <c r="E3" s="16"/>
      <c r="F3" s="16"/>
    </row>
    <row r="4" spans="1:9" ht="14.25" customHeight="1" x14ac:dyDescent="0.45">
      <c r="A4" s="17" t="s">
        <v>47</v>
      </c>
      <c r="B4" s="7">
        <v>3</v>
      </c>
      <c r="E4" s="18" t="s">
        <v>26</v>
      </c>
      <c r="F4" s="18" t="s">
        <v>26</v>
      </c>
      <c r="G4" s="18" t="s">
        <v>26</v>
      </c>
      <c r="H4" s="18" t="s">
        <v>26</v>
      </c>
      <c r="I4" s="418" t="s">
        <v>131</v>
      </c>
    </row>
    <row r="5" spans="1:9" ht="14.65" thickBot="1" x14ac:dyDescent="0.5">
      <c r="E5" s="18" t="s">
        <v>80</v>
      </c>
      <c r="F5" s="18" t="s">
        <v>81</v>
      </c>
      <c r="G5" s="18" t="s">
        <v>82</v>
      </c>
      <c r="H5" s="18" t="s">
        <v>64</v>
      </c>
      <c r="I5" s="418"/>
    </row>
    <row r="6" spans="1:9" x14ac:dyDescent="0.45">
      <c r="B6" s="19" t="s">
        <v>78</v>
      </c>
      <c r="C6" s="20"/>
      <c r="D6" s="20"/>
      <c r="E6" s="21"/>
      <c r="F6" s="21"/>
      <c r="G6" s="21"/>
      <c r="H6" s="22"/>
    </row>
    <row r="7" spans="1:9" x14ac:dyDescent="0.45">
      <c r="B7" s="31" t="s">
        <v>46</v>
      </c>
      <c r="C7" s="24"/>
      <c r="D7" s="24"/>
      <c r="H7" s="38"/>
    </row>
    <row r="8" spans="1:9" x14ac:dyDescent="0.45">
      <c r="B8" s="23"/>
      <c r="C8" s="24" t="s">
        <v>149</v>
      </c>
      <c r="D8" s="24"/>
      <c r="E8" s="92">
        <v>0</v>
      </c>
      <c r="F8" s="92">
        <v>0</v>
      </c>
      <c r="G8" s="92">
        <v>0</v>
      </c>
      <c r="H8" s="93">
        <f t="shared" ref="H8:H14" si="0">SUM(E8:G8)</f>
        <v>0</v>
      </c>
      <c r="I8" s="7" t="s">
        <v>191</v>
      </c>
    </row>
    <row r="9" spans="1:9" x14ac:dyDescent="0.45">
      <c r="B9" s="23"/>
      <c r="C9" s="24" t="s">
        <v>147</v>
      </c>
      <c r="D9" s="24"/>
      <c r="E9" s="92">
        <v>0</v>
      </c>
      <c r="F9" s="92">
        <v>0</v>
      </c>
      <c r="G9" s="92">
        <v>0</v>
      </c>
      <c r="H9" s="93">
        <f t="shared" si="0"/>
        <v>0</v>
      </c>
    </row>
    <row r="10" spans="1:9" x14ac:dyDescent="0.45">
      <c r="B10" s="23"/>
      <c r="C10" s="24" t="s">
        <v>146</v>
      </c>
      <c r="D10" s="24"/>
      <c r="E10" s="92">
        <v>0</v>
      </c>
      <c r="F10" s="92">
        <v>0</v>
      </c>
      <c r="G10" s="92">
        <v>0</v>
      </c>
      <c r="H10" s="93">
        <f t="shared" si="0"/>
        <v>0</v>
      </c>
    </row>
    <row r="11" spans="1:9" x14ac:dyDescent="0.45">
      <c r="B11" s="23"/>
      <c r="C11" s="24" t="s">
        <v>144</v>
      </c>
      <c r="D11" s="24"/>
      <c r="E11" s="92">
        <v>0</v>
      </c>
      <c r="F11" s="92">
        <v>0</v>
      </c>
      <c r="G11" s="92">
        <v>0</v>
      </c>
      <c r="H11" s="93">
        <f t="shared" si="0"/>
        <v>0</v>
      </c>
    </row>
    <row r="12" spans="1:9" x14ac:dyDescent="0.45">
      <c r="B12" s="23"/>
      <c r="C12" s="24" t="s">
        <v>145</v>
      </c>
      <c r="D12" s="24"/>
      <c r="E12" s="92">
        <v>0</v>
      </c>
      <c r="F12" s="92">
        <v>0</v>
      </c>
      <c r="G12" s="92">
        <v>0</v>
      </c>
      <c r="H12" s="93">
        <f t="shared" si="0"/>
        <v>0</v>
      </c>
    </row>
    <row r="13" spans="1:9" x14ac:dyDescent="0.45">
      <c r="B13" s="23"/>
      <c r="C13" s="24" t="s">
        <v>148</v>
      </c>
      <c r="D13" s="24"/>
      <c r="E13" s="92">
        <v>0</v>
      </c>
      <c r="F13" s="92">
        <v>0</v>
      </c>
      <c r="G13" s="92">
        <v>0</v>
      </c>
      <c r="H13" s="93">
        <f t="shared" si="0"/>
        <v>0</v>
      </c>
    </row>
    <row r="14" spans="1:9" x14ac:dyDescent="0.45">
      <c r="B14" s="31" t="s">
        <v>45</v>
      </c>
      <c r="C14" s="24"/>
      <c r="D14" s="24"/>
      <c r="E14" s="92">
        <v>0</v>
      </c>
      <c r="F14" s="92">
        <v>0</v>
      </c>
      <c r="G14" s="92">
        <v>0</v>
      </c>
      <c r="H14" s="93">
        <f t="shared" si="0"/>
        <v>0</v>
      </c>
    </row>
    <row r="15" spans="1:9" x14ac:dyDescent="0.45">
      <c r="B15" s="324" t="s">
        <v>44</v>
      </c>
      <c r="C15" s="15"/>
      <c r="E15" s="94">
        <f>SUM(E8:E14)</f>
        <v>0</v>
      </c>
      <c r="F15" s="94">
        <f>SUM(F8:F14)</f>
        <v>0</v>
      </c>
      <c r="G15" s="94">
        <f>SUM(G8:G14)</f>
        <v>0</v>
      </c>
      <c r="H15" s="95">
        <f>SUM(H8:H14)</f>
        <v>0</v>
      </c>
    </row>
    <row r="16" spans="1:9" x14ac:dyDescent="0.45">
      <c r="B16" s="26" t="s">
        <v>100</v>
      </c>
      <c r="C16" s="27"/>
      <c r="D16" s="28"/>
      <c r="E16" s="29"/>
      <c r="F16" s="29"/>
      <c r="G16" s="29"/>
      <c r="H16" s="30"/>
    </row>
    <row r="17" spans="2:8" x14ac:dyDescent="0.45">
      <c r="B17" s="31" t="s">
        <v>43</v>
      </c>
      <c r="C17" s="32"/>
      <c r="D17" s="13"/>
      <c r="E17" s="33"/>
      <c r="F17" s="33"/>
      <c r="G17" s="33"/>
      <c r="H17" s="34"/>
    </row>
    <row r="18" spans="2:8" ht="14.25" customHeight="1" x14ac:dyDescent="0.45">
      <c r="B18" s="35"/>
      <c r="C18" s="24" t="s">
        <v>41</v>
      </c>
      <c r="D18" s="24"/>
      <c r="E18" s="92">
        <v>0</v>
      </c>
      <c r="F18" s="92">
        <v>0</v>
      </c>
      <c r="G18" s="92">
        <v>0</v>
      </c>
      <c r="H18" s="93">
        <f t="shared" ref="H18:H29" si="1">SUM(E18:G18)</f>
        <v>0</v>
      </c>
    </row>
    <row r="19" spans="2:8" x14ac:dyDescent="0.45">
      <c r="B19" s="35"/>
      <c r="C19" s="24" t="s">
        <v>35</v>
      </c>
      <c r="D19" s="24"/>
      <c r="E19" s="92">
        <v>0</v>
      </c>
      <c r="F19" s="92">
        <v>0</v>
      </c>
      <c r="G19" s="92">
        <v>0</v>
      </c>
      <c r="H19" s="93">
        <f t="shared" si="1"/>
        <v>0</v>
      </c>
    </row>
    <row r="20" spans="2:8" x14ac:dyDescent="0.45">
      <c r="B20" s="35"/>
      <c r="C20" s="24" t="s">
        <v>40</v>
      </c>
      <c r="D20" s="24"/>
      <c r="E20" s="92">
        <v>0</v>
      </c>
      <c r="F20" s="92">
        <v>0</v>
      </c>
      <c r="G20" s="92">
        <v>0</v>
      </c>
      <c r="H20" s="93">
        <f t="shared" si="1"/>
        <v>0</v>
      </c>
    </row>
    <row r="21" spans="2:8" x14ac:dyDescent="0.45">
      <c r="B21" s="35"/>
      <c r="C21" s="24" t="s">
        <v>42</v>
      </c>
      <c r="D21" s="24"/>
      <c r="E21" s="92">
        <v>0</v>
      </c>
      <c r="F21" s="92">
        <v>0</v>
      </c>
      <c r="G21" s="92">
        <v>0</v>
      </c>
      <c r="H21" s="93">
        <f t="shared" si="1"/>
        <v>0</v>
      </c>
    </row>
    <row r="22" spans="2:8" x14ac:dyDescent="0.45">
      <c r="B22" s="35"/>
      <c r="C22" s="24" t="s">
        <v>95</v>
      </c>
      <c r="D22" s="24"/>
      <c r="E22" s="92">
        <v>0</v>
      </c>
      <c r="F22" s="92">
        <v>0</v>
      </c>
      <c r="G22" s="92">
        <v>0</v>
      </c>
      <c r="H22" s="93">
        <f>SUM(E22:G22)</f>
        <v>0</v>
      </c>
    </row>
    <row r="23" spans="2:8" x14ac:dyDescent="0.45">
      <c r="B23" s="35"/>
      <c r="C23" s="24" t="s">
        <v>96</v>
      </c>
      <c r="D23" s="24"/>
      <c r="E23" s="92">
        <v>0</v>
      </c>
      <c r="F23" s="92">
        <v>0</v>
      </c>
      <c r="G23" s="92">
        <v>0</v>
      </c>
      <c r="H23" s="93">
        <f>SUM(E23:G23)</f>
        <v>0</v>
      </c>
    </row>
    <row r="24" spans="2:8" x14ac:dyDescent="0.45">
      <c r="B24" s="35"/>
      <c r="C24" s="24" t="s">
        <v>34</v>
      </c>
      <c r="D24" s="24"/>
      <c r="E24" s="92">
        <v>0</v>
      </c>
      <c r="F24" s="92">
        <v>0</v>
      </c>
      <c r="G24" s="92">
        <v>0</v>
      </c>
      <c r="H24" s="93">
        <f t="shared" si="1"/>
        <v>0</v>
      </c>
    </row>
    <row r="25" spans="2:8" x14ac:dyDescent="0.45">
      <c r="B25" s="35"/>
      <c r="C25" s="24" t="s">
        <v>39</v>
      </c>
      <c r="D25" s="24"/>
      <c r="E25" s="92">
        <v>0</v>
      </c>
      <c r="F25" s="92">
        <v>0</v>
      </c>
      <c r="G25" s="92">
        <v>0</v>
      </c>
      <c r="H25" s="93">
        <f t="shared" si="1"/>
        <v>0</v>
      </c>
    </row>
    <row r="26" spans="2:8" x14ac:dyDescent="0.45">
      <c r="B26" s="35"/>
      <c r="C26" s="24" t="s">
        <v>38</v>
      </c>
      <c r="D26" s="24"/>
      <c r="E26" s="92">
        <v>0</v>
      </c>
      <c r="F26" s="92">
        <v>0</v>
      </c>
      <c r="G26" s="92">
        <v>0</v>
      </c>
      <c r="H26" s="93">
        <f t="shared" si="1"/>
        <v>0</v>
      </c>
    </row>
    <row r="27" spans="2:8" x14ac:dyDescent="0.45">
      <c r="B27" s="35"/>
      <c r="C27" s="24" t="s">
        <v>85</v>
      </c>
      <c r="D27" s="24"/>
      <c r="E27" s="92">
        <v>0</v>
      </c>
      <c r="F27" s="92">
        <v>0</v>
      </c>
      <c r="G27" s="92">
        <v>0</v>
      </c>
      <c r="H27" s="93">
        <f t="shared" si="1"/>
        <v>0</v>
      </c>
    </row>
    <row r="28" spans="2:8" x14ac:dyDescent="0.45">
      <c r="B28" s="35"/>
      <c r="C28" s="24" t="s">
        <v>37</v>
      </c>
      <c r="D28" s="24"/>
      <c r="E28" s="92">
        <v>0</v>
      </c>
      <c r="F28" s="92">
        <v>0</v>
      </c>
      <c r="G28" s="92">
        <v>0</v>
      </c>
      <c r="H28" s="93">
        <f t="shared" si="1"/>
        <v>0</v>
      </c>
    </row>
    <row r="29" spans="2:8" x14ac:dyDescent="0.45">
      <c r="B29" s="35"/>
      <c r="C29" s="24" t="s">
        <v>36</v>
      </c>
      <c r="D29" s="24"/>
      <c r="E29" s="92">
        <v>0</v>
      </c>
      <c r="F29" s="92">
        <v>0</v>
      </c>
      <c r="G29" s="92">
        <v>0</v>
      </c>
      <c r="H29" s="93">
        <f t="shared" si="1"/>
        <v>0</v>
      </c>
    </row>
    <row r="30" spans="2:8" x14ac:dyDescent="0.45">
      <c r="B30" s="31" t="s">
        <v>143</v>
      </c>
      <c r="C30" s="24"/>
      <c r="D30" s="24"/>
      <c r="E30" s="92"/>
      <c r="F30" s="92"/>
      <c r="G30" s="92"/>
      <c r="H30" s="93"/>
    </row>
    <row r="31" spans="2:8" x14ac:dyDescent="0.45">
      <c r="B31" s="35"/>
      <c r="C31" s="24" t="s">
        <v>225</v>
      </c>
      <c r="D31" s="24"/>
      <c r="E31" s="92">
        <v>0</v>
      </c>
      <c r="F31" s="92">
        <v>0</v>
      </c>
      <c r="G31" s="92">
        <v>0</v>
      </c>
      <c r="H31" s="93">
        <f>SUM(E31:G31)</f>
        <v>0</v>
      </c>
    </row>
    <row r="32" spans="2:8" x14ac:dyDescent="0.45">
      <c r="B32" s="31" t="s">
        <v>33</v>
      </c>
      <c r="C32" s="32"/>
      <c r="D32" s="13"/>
      <c r="E32" s="92"/>
      <c r="F32" s="92"/>
      <c r="G32" s="96"/>
      <c r="H32" s="97"/>
    </row>
    <row r="33" spans="2:8" x14ac:dyDescent="0.45">
      <c r="B33" s="35"/>
      <c r="C33" s="24" t="s">
        <v>32</v>
      </c>
      <c r="D33" s="24"/>
      <c r="E33" s="92">
        <v>0</v>
      </c>
      <c r="F33" s="92">
        <v>0</v>
      </c>
      <c r="G33" s="92">
        <v>0</v>
      </c>
      <c r="H33" s="93">
        <f>SUM(E33:G33)</f>
        <v>0</v>
      </c>
    </row>
    <row r="34" spans="2:8" x14ac:dyDescent="0.45">
      <c r="B34" s="31" t="s">
        <v>31</v>
      </c>
      <c r="C34" s="32"/>
      <c r="D34" s="32"/>
      <c r="E34" s="92"/>
      <c r="F34" s="98"/>
      <c r="G34" s="99"/>
      <c r="H34" s="100"/>
    </row>
    <row r="35" spans="2:8" x14ac:dyDescent="0.45">
      <c r="B35" s="35"/>
      <c r="C35" s="24" t="s">
        <v>30</v>
      </c>
      <c r="D35" s="24"/>
      <c r="E35" s="92">
        <v>0</v>
      </c>
      <c r="F35" s="92">
        <v>0</v>
      </c>
      <c r="G35" s="92">
        <v>0</v>
      </c>
      <c r="H35" s="93">
        <f t="shared" ref="H35" si="2">SUM(E35:G35)</f>
        <v>0</v>
      </c>
    </row>
    <row r="36" spans="2:8" x14ac:dyDescent="0.45">
      <c r="B36" s="35"/>
      <c r="C36" s="24" t="s">
        <v>27</v>
      </c>
      <c r="D36" s="24"/>
      <c r="E36" s="92">
        <v>0</v>
      </c>
      <c r="F36" s="92">
        <v>0</v>
      </c>
      <c r="G36" s="92">
        <v>0</v>
      </c>
      <c r="H36" s="93">
        <f>SUM(E36:G36)</f>
        <v>0</v>
      </c>
    </row>
    <row r="37" spans="2:8" x14ac:dyDescent="0.45">
      <c r="B37" s="35"/>
      <c r="C37" s="24" t="s">
        <v>29</v>
      </c>
      <c r="D37" s="24"/>
      <c r="E37" s="92">
        <v>0</v>
      </c>
      <c r="F37" s="92">
        <v>0</v>
      </c>
      <c r="G37" s="92">
        <v>0</v>
      </c>
      <c r="H37" s="93">
        <f>SUM(E37:G37)</f>
        <v>0</v>
      </c>
    </row>
    <row r="38" spans="2:8" x14ac:dyDescent="0.45">
      <c r="B38" s="35"/>
      <c r="C38" s="24" t="s">
        <v>28</v>
      </c>
      <c r="D38" s="24"/>
      <c r="E38" s="92">
        <v>0</v>
      </c>
      <c r="F38" s="92">
        <v>0</v>
      </c>
      <c r="G38" s="92">
        <v>0</v>
      </c>
      <c r="H38" s="93">
        <f>SUM(E38:G38)</f>
        <v>0</v>
      </c>
    </row>
    <row r="39" spans="2:8" x14ac:dyDescent="0.45">
      <c r="B39" s="31" t="s">
        <v>23</v>
      </c>
      <c r="C39" s="32"/>
      <c r="D39" s="36"/>
      <c r="E39" s="92"/>
      <c r="F39" s="96"/>
      <c r="G39" s="96"/>
      <c r="H39" s="93"/>
    </row>
    <row r="40" spans="2:8" x14ac:dyDescent="0.45">
      <c r="B40" s="110"/>
      <c r="C40" s="24" t="s">
        <v>222</v>
      </c>
      <c r="D40" s="24"/>
      <c r="E40" s="92">
        <v>0</v>
      </c>
      <c r="F40" s="92">
        <v>0</v>
      </c>
      <c r="G40" s="92">
        <v>0</v>
      </c>
      <c r="H40" s="93">
        <f t="shared" ref="H40" si="3">SUM(E40:G40)</f>
        <v>0</v>
      </c>
    </row>
    <row r="41" spans="2:8" x14ac:dyDescent="0.45">
      <c r="B41" s="31" t="s">
        <v>25</v>
      </c>
      <c r="C41" s="32"/>
      <c r="D41" s="32"/>
      <c r="E41" s="96"/>
      <c r="F41" s="96"/>
      <c r="G41" s="96"/>
      <c r="H41" s="97"/>
    </row>
    <row r="42" spans="2:8" x14ac:dyDescent="0.45">
      <c r="B42" s="35"/>
      <c r="C42" s="24" t="s">
        <v>24</v>
      </c>
      <c r="D42" s="24"/>
      <c r="E42" s="92">
        <v>0</v>
      </c>
      <c r="F42" s="92">
        <v>0</v>
      </c>
      <c r="G42" s="92">
        <v>0</v>
      </c>
      <c r="H42" s="93">
        <f>SUM(E42:G42)</f>
        <v>0</v>
      </c>
    </row>
    <row r="43" spans="2:8" x14ac:dyDescent="0.45">
      <c r="B43" s="31" t="s">
        <v>289</v>
      </c>
      <c r="C43" s="32"/>
      <c r="D43" s="32"/>
      <c r="E43" s="96"/>
      <c r="F43" s="96"/>
      <c r="G43" s="96"/>
      <c r="H43" s="97"/>
    </row>
    <row r="44" spans="2:8" x14ac:dyDescent="0.45">
      <c r="B44" s="35"/>
      <c r="C44" s="24" t="s">
        <v>148</v>
      </c>
      <c r="D44" s="24"/>
      <c r="E44" s="92">
        <v>0</v>
      </c>
      <c r="F44" s="92">
        <v>0</v>
      </c>
      <c r="G44" s="92">
        <v>0</v>
      </c>
      <c r="H44" s="93">
        <f>SUM(E44:G44)</f>
        <v>0</v>
      </c>
    </row>
    <row r="45" spans="2:8" x14ac:dyDescent="0.45">
      <c r="B45" s="31" t="s">
        <v>304</v>
      </c>
      <c r="C45" s="323"/>
      <c r="D45" s="24"/>
      <c r="E45" s="92"/>
      <c r="F45" s="92"/>
      <c r="G45" s="92"/>
      <c r="H45" s="93"/>
    </row>
    <row r="46" spans="2:8" x14ac:dyDescent="0.45">
      <c r="B46" s="35"/>
      <c r="C46" s="323" t="s">
        <v>148</v>
      </c>
      <c r="D46" s="24"/>
      <c r="E46" s="92">
        <v>0</v>
      </c>
      <c r="F46" s="92">
        <v>0</v>
      </c>
      <c r="G46" s="92">
        <v>0</v>
      </c>
      <c r="H46" s="93">
        <f>SUM(E46:G46)</f>
        <v>0</v>
      </c>
    </row>
    <row r="47" spans="2:8" ht="14.65" thickBot="1" x14ac:dyDescent="0.5">
      <c r="B47" s="175" t="s">
        <v>124</v>
      </c>
      <c r="C47" s="176"/>
      <c r="D47" s="176"/>
      <c r="E47" s="94">
        <f>SUM(E18:E44)+E46</f>
        <v>0</v>
      </c>
      <c r="F47" s="94">
        <f>SUM(F18:F44)+F46</f>
        <v>0</v>
      </c>
      <c r="G47" s="94">
        <f>SUM(G18:G44)+G46</f>
        <v>0</v>
      </c>
      <c r="H47" s="318">
        <f>SUM(H18:H44)+H46</f>
        <v>0</v>
      </c>
    </row>
    <row r="48" spans="2:8" ht="15" thickTop="1" thickBot="1" x14ac:dyDescent="0.5">
      <c r="B48" s="39" t="s">
        <v>79</v>
      </c>
      <c r="C48" s="40"/>
      <c r="D48" s="40"/>
      <c r="E48" s="101">
        <f>E15+E47</f>
        <v>0</v>
      </c>
      <c r="F48" s="101">
        <f>F47+F15</f>
        <v>0</v>
      </c>
      <c r="G48" s="101">
        <f>G47+G15</f>
        <v>0</v>
      </c>
      <c r="H48" s="102">
        <f>H15+H47</f>
        <v>0</v>
      </c>
    </row>
    <row r="49" spans="1:8" x14ac:dyDescent="0.45">
      <c r="B49" s="19" t="s">
        <v>83</v>
      </c>
      <c r="C49" s="20"/>
      <c r="D49" s="41"/>
      <c r="E49" s="103"/>
      <c r="F49" s="103"/>
      <c r="G49" s="103"/>
      <c r="H49" s="104"/>
    </row>
    <row r="50" spans="1:8" x14ac:dyDescent="0.45">
      <c r="A50" s="38"/>
      <c r="B50" s="23"/>
      <c r="C50" s="424" t="s">
        <v>22</v>
      </c>
      <c r="D50" s="425"/>
      <c r="E50" s="92">
        <v>0</v>
      </c>
      <c r="F50" s="92">
        <v>0</v>
      </c>
      <c r="G50" s="92">
        <v>0</v>
      </c>
      <c r="H50" s="93">
        <f t="shared" ref="H50" si="4">SUM(E50:G50)</f>
        <v>0</v>
      </c>
    </row>
    <row r="51" spans="1:8" x14ac:dyDescent="0.45">
      <c r="B51" s="23"/>
      <c r="C51" s="421" t="s">
        <v>86</v>
      </c>
      <c r="D51" s="414"/>
      <c r="E51" s="92">
        <v>0</v>
      </c>
      <c r="F51" s="92">
        <v>0</v>
      </c>
      <c r="G51" s="92">
        <v>0</v>
      </c>
      <c r="H51" s="93">
        <f>SUM(E51:G51)</f>
        <v>0</v>
      </c>
    </row>
    <row r="52" spans="1:8" x14ac:dyDescent="0.45">
      <c r="B52" s="31" t="s">
        <v>305</v>
      </c>
      <c r="C52" s="323"/>
      <c r="D52" s="322"/>
      <c r="E52" s="92"/>
      <c r="F52" s="92"/>
      <c r="G52" s="92"/>
      <c r="H52" s="93"/>
    </row>
    <row r="53" spans="1:8" x14ac:dyDescent="0.45">
      <c r="B53" s="35"/>
      <c r="C53" s="323" t="s">
        <v>148</v>
      </c>
      <c r="D53" s="322"/>
      <c r="E53" s="92">
        <v>0</v>
      </c>
      <c r="F53" s="92">
        <v>0</v>
      </c>
      <c r="G53" s="92">
        <v>0</v>
      </c>
      <c r="H53" s="93">
        <f>SUM(E53:G53)</f>
        <v>0</v>
      </c>
    </row>
    <row r="54" spans="1:8" x14ac:dyDescent="0.45">
      <c r="B54" s="422" t="s">
        <v>226</v>
      </c>
      <c r="C54" s="423"/>
      <c r="D54" s="423"/>
      <c r="E54" s="160">
        <f>E50+E51+E53</f>
        <v>0</v>
      </c>
      <c r="F54" s="160">
        <f>F50+F51+F53</f>
        <v>0</v>
      </c>
      <c r="G54" s="160">
        <f>G50+G51+G53</f>
        <v>0</v>
      </c>
      <c r="H54" s="161">
        <f>E54+F54+G54</f>
        <v>0</v>
      </c>
    </row>
    <row r="55" spans="1:8" x14ac:dyDescent="0.45">
      <c r="B55" s="419" t="s">
        <v>220</v>
      </c>
      <c r="C55" s="420"/>
      <c r="D55" s="13"/>
      <c r="E55" s="92"/>
      <c r="F55" s="92"/>
      <c r="G55" s="92"/>
      <c r="H55" s="93"/>
    </row>
    <row r="56" spans="1:8" x14ac:dyDescent="0.45">
      <c r="B56" s="23"/>
      <c r="C56" s="421" t="s">
        <v>99</v>
      </c>
      <c r="D56" s="421"/>
      <c r="E56" s="92">
        <v>0</v>
      </c>
      <c r="F56" s="92">
        <v>0</v>
      </c>
      <c r="G56" s="92">
        <v>0</v>
      </c>
      <c r="H56" s="93">
        <f t="shared" ref="H56" si="5">SUM(E56:G56)</f>
        <v>0</v>
      </c>
    </row>
    <row r="57" spans="1:8" x14ac:dyDescent="0.45">
      <c r="B57" s="23"/>
      <c r="C57" s="421" t="s">
        <v>243</v>
      </c>
      <c r="D57" s="421"/>
      <c r="E57" s="92">
        <v>0</v>
      </c>
      <c r="F57" s="92">
        <v>0</v>
      </c>
      <c r="G57" s="92">
        <v>0</v>
      </c>
      <c r="H57" s="93">
        <f t="shared" ref="H57:H61" si="6">SUM(E57:G57)</f>
        <v>0</v>
      </c>
    </row>
    <row r="58" spans="1:8" x14ac:dyDescent="0.45">
      <c r="B58" s="23"/>
      <c r="C58" s="421" t="s">
        <v>256</v>
      </c>
      <c r="D58" s="421"/>
      <c r="E58" s="92">
        <v>0</v>
      </c>
      <c r="F58" s="92">
        <v>0</v>
      </c>
      <c r="G58" s="92">
        <v>0</v>
      </c>
      <c r="H58" s="93">
        <f t="shared" si="6"/>
        <v>0</v>
      </c>
    </row>
    <row r="59" spans="1:8" x14ac:dyDescent="0.45">
      <c r="B59" s="23"/>
      <c r="C59" s="421" t="s">
        <v>221</v>
      </c>
      <c r="D59" s="414"/>
      <c r="E59" s="92">
        <v>0</v>
      </c>
      <c r="F59" s="92">
        <v>0</v>
      </c>
      <c r="G59" s="92">
        <v>0</v>
      </c>
      <c r="H59" s="93">
        <f t="shared" si="6"/>
        <v>0</v>
      </c>
    </row>
    <row r="60" spans="1:8" x14ac:dyDescent="0.45">
      <c r="B60" s="23"/>
      <c r="C60" s="421" t="s">
        <v>242</v>
      </c>
      <c r="D60" s="421"/>
      <c r="E60" s="92">
        <v>0</v>
      </c>
      <c r="F60" s="92">
        <v>0</v>
      </c>
      <c r="G60" s="92">
        <v>0</v>
      </c>
      <c r="H60" s="93">
        <f t="shared" si="6"/>
        <v>0</v>
      </c>
    </row>
    <row r="61" spans="1:8" x14ac:dyDescent="0.45">
      <c r="B61" s="23"/>
      <c r="C61" s="421" t="s">
        <v>255</v>
      </c>
      <c r="D61" s="421"/>
      <c r="E61" s="92">
        <v>0</v>
      </c>
      <c r="F61" s="92">
        <v>0</v>
      </c>
      <c r="G61" s="92">
        <v>0</v>
      </c>
      <c r="H61" s="93">
        <f t="shared" si="6"/>
        <v>0</v>
      </c>
    </row>
    <row r="62" spans="1:8" ht="14.65" thickBot="1" x14ac:dyDescent="0.5">
      <c r="B62" s="37" t="s">
        <v>224</v>
      </c>
      <c r="C62" s="15"/>
      <c r="D62" s="15"/>
      <c r="E62" s="94">
        <f>SUM(E56:E61)</f>
        <v>0</v>
      </c>
      <c r="F62" s="94">
        <f>SUM(F56:F61)</f>
        <v>0</v>
      </c>
      <c r="G62" s="94">
        <f>SUM(G56:G61)</f>
        <v>0</v>
      </c>
      <c r="H62" s="95">
        <f>SUM(E62:G62)</f>
        <v>0</v>
      </c>
    </row>
    <row r="63" spans="1:8" ht="15" thickTop="1" thickBot="1" x14ac:dyDescent="0.5">
      <c r="B63" s="39" t="s">
        <v>84</v>
      </c>
      <c r="C63" s="78"/>
      <c r="D63" s="78"/>
      <c r="E63" s="101">
        <f>E54+E62</f>
        <v>0</v>
      </c>
      <c r="F63" s="101">
        <f>F54+F62</f>
        <v>0</v>
      </c>
      <c r="G63" s="101">
        <f>G54+G62</f>
        <v>0</v>
      </c>
      <c r="H63" s="102">
        <f>SUM(E63:G63)</f>
        <v>0</v>
      </c>
    </row>
    <row r="64" spans="1:8" x14ac:dyDescent="0.45">
      <c r="B64" s="19" t="s">
        <v>310</v>
      </c>
      <c r="C64" s="20"/>
      <c r="D64" s="41"/>
      <c r="E64" s="103"/>
      <c r="F64" s="103"/>
      <c r="G64" s="103"/>
      <c r="H64" s="104"/>
    </row>
    <row r="65" spans="2:8" x14ac:dyDescent="0.45">
      <c r="B65" s="326" t="s">
        <v>311</v>
      </c>
      <c r="D65" s="24"/>
      <c r="E65" s="92">
        <v>0</v>
      </c>
      <c r="F65" s="92">
        <v>0</v>
      </c>
      <c r="G65" s="92">
        <v>0</v>
      </c>
      <c r="H65" s="93">
        <f>SUM(E65:G65)</f>
        <v>0</v>
      </c>
    </row>
    <row r="66" spans="2:8" x14ac:dyDescent="0.45">
      <c r="B66" s="432" t="s">
        <v>315</v>
      </c>
      <c r="C66" s="433"/>
      <c r="D66" s="433"/>
      <c r="E66" s="92">
        <v>0</v>
      </c>
      <c r="F66" s="92">
        <v>0</v>
      </c>
      <c r="G66" s="92">
        <v>0</v>
      </c>
      <c r="H66" s="93">
        <f>SUM(E66:G66)</f>
        <v>0</v>
      </c>
    </row>
    <row r="67" spans="2:8" ht="14.65" thickBot="1" x14ac:dyDescent="0.5">
      <c r="B67" s="432" t="s">
        <v>314</v>
      </c>
      <c r="C67" s="433"/>
      <c r="D67" s="433"/>
      <c r="E67" s="92">
        <v>0</v>
      </c>
      <c r="F67" s="92">
        <v>0</v>
      </c>
      <c r="G67" s="92">
        <v>0</v>
      </c>
      <c r="H67" s="93">
        <f>SUM(E67:G67)</f>
        <v>0</v>
      </c>
    </row>
    <row r="68" spans="2:8" ht="15" thickTop="1" thickBot="1" x14ac:dyDescent="0.5">
      <c r="B68" s="39" t="s">
        <v>312</v>
      </c>
      <c r="C68" s="78"/>
      <c r="D68" s="78"/>
      <c r="E68" s="101">
        <f>SUM(E65:E67)</f>
        <v>0</v>
      </c>
      <c r="F68" s="101">
        <f t="shared" ref="F68:G68" si="7">SUM(F65:F67)</f>
        <v>0</v>
      </c>
      <c r="G68" s="101">
        <f t="shared" si="7"/>
        <v>0</v>
      </c>
      <c r="H68" s="102">
        <f>SUM(E68:G68)</f>
        <v>0</v>
      </c>
    </row>
    <row r="69" spans="2:8" ht="12" customHeight="1" x14ac:dyDescent="0.45">
      <c r="B69" s="125"/>
      <c r="C69" s="126"/>
      <c r="D69" s="126"/>
      <c r="E69" s="127" t="s">
        <v>80</v>
      </c>
      <c r="F69" s="127" t="s">
        <v>81</v>
      </c>
      <c r="G69" s="127" t="s">
        <v>82</v>
      </c>
      <c r="H69" s="128" t="s">
        <v>64</v>
      </c>
    </row>
    <row r="70" spans="2:8" x14ac:dyDescent="0.45">
      <c r="B70" s="430" t="s">
        <v>97</v>
      </c>
      <c r="C70" s="431"/>
      <c r="D70" s="431"/>
      <c r="E70" s="129">
        <f>E48</f>
        <v>0</v>
      </c>
      <c r="F70" s="129">
        <f>F48</f>
        <v>0</v>
      </c>
      <c r="G70" s="129">
        <f>G48</f>
        <v>0</v>
      </c>
      <c r="H70" s="130">
        <f>SUM(E70:G70)</f>
        <v>0</v>
      </c>
    </row>
    <row r="71" spans="2:8" x14ac:dyDescent="0.45">
      <c r="B71" s="430" t="s">
        <v>98</v>
      </c>
      <c r="C71" s="431"/>
      <c r="D71" s="431"/>
      <c r="E71" s="129">
        <f>E63</f>
        <v>0</v>
      </c>
      <c r="F71" s="129">
        <f>F63</f>
        <v>0</v>
      </c>
      <c r="G71" s="129">
        <f>G63</f>
        <v>0</v>
      </c>
      <c r="H71" s="130">
        <f>SUM(E71:G71)</f>
        <v>0</v>
      </c>
    </row>
    <row r="72" spans="2:8" ht="14.65" thickBot="1" x14ac:dyDescent="0.5">
      <c r="B72" s="430" t="s">
        <v>303</v>
      </c>
      <c r="C72" s="431"/>
      <c r="D72" s="431"/>
      <c r="E72" s="131">
        <f>E68</f>
        <v>0</v>
      </c>
      <c r="F72" s="131">
        <f t="shared" ref="F72:G72" si="8">F68</f>
        <v>0</v>
      </c>
      <c r="G72" s="131">
        <f t="shared" si="8"/>
        <v>0</v>
      </c>
      <c r="H72" s="132">
        <f>SUM(E72:G72)</f>
        <v>0</v>
      </c>
    </row>
    <row r="73" spans="2:8" ht="15" thickTop="1" thickBot="1" x14ac:dyDescent="0.5">
      <c r="B73" s="428" t="s">
        <v>313</v>
      </c>
      <c r="C73" s="429"/>
      <c r="D73" s="429"/>
      <c r="E73" s="133">
        <f>SUM(E70:E72)</f>
        <v>0</v>
      </c>
      <c r="F73" s="133">
        <f t="shared" ref="F73:G73" si="9">SUM(F70:F72)</f>
        <v>0</v>
      </c>
      <c r="G73" s="133">
        <f t="shared" si="9"/>
        <v>0</v>
      </c>
      <c r="H73" s="302">
        <f>SUM(H70:H72)</f>
        <v>0</v>
      </c>
    </row>
    <row r="74" spans="2:8" ht="14.65" thickBot="1" x14ac:dyDescent="0.5"/>
    <row r="75" spans="2:8" x14ac:dyDescent="0.45">
      <c r="B75" s="19" t="s">
        <v>267</v>
      </c>
      <c r="C75" s="20"/>
      <c r="D75" s="41"/>
      <c r="E75" s="316" t="s">
        <v>80</v>
      </c>
      <c r="F75" s="316" t="s">
        <v>81</v>
      </c>
      <c r="G75" s="316" t="s">
        <v>82</v>
      </c>
      <c r="H75" s="317" t="s">
        <v>64</v>
      </c>
    </row>
    <row r="76" spans="2:8" x14ac:dyDescent="0.45">
      <c r="B76" s="23"/>
      <c r="C76" s="14" t="s">
        <v>270</v>
      </c>
      <c r="E76" s="92">
        <v>0</v>
      </c>
      <c r="F76" s="92">
        <v>0</v>
      </c>
      <c r="G76" s="92">
        <v>0</v>
      </c>
      <c r="H76" s="93">
        <f>SUM(E76:G76)</f>
        <v>0</v>
      </c>
    </row>
    <row r="77" spans="2:8" x14ac:dyDescent="0.45">
      <c r="B77" s="23"/>
      <c r="C77" s="14" t="s">
        <v>271</v>
      </c>
      <c r="D77" s="9"/>
      <c r="E77" s="92">
        <v>0</v>
      </c>
      <c r="F77" s="92">
        <v>0</v>
      </c>
      <c r="G77" s="92">
        <v>0</v>
      </c>
      <c r="H77" s="93">
        <f t="shared" ref="H77:H79" si="10">SUM(E77:G77)</f>
        <v>0</v>
      </c>
    </row>
    <row r="78" spans="2:8" x14ac:dyDescent="0.45">
      <c r="B78" s="23"/>
      <c r="C78" s="14" t="s">
        <v>272</v>
      </c>
      <c r="D78" s="9"/>
      <c r="E78" s="92">
        <v>0</v>
      </c>
      <c r="F78" s="92">
        <v>0</v>
      </c>
      <c r="G78" s="92">
        <v>0</v>
      </c>
      <c r="H78" s="93">
        <f t="shared" si="10"/>
        <v>0</v>
      </c>
    </row>
    <row r="79" spans="2:8" x14ac:dyDescent="0.45">
      <c r="B79" s="23"/>
      <c r="C79" s="14" t="s">
        <v>264</v>
      </c>
      <c r="D79" s="14"/>
      <c r="E79" s="92">
        <v>0</v>
      </c>
      <c r="F79" s="92">
        <v>0</v>
      </c>
      <c r="G79" s="92">
        <v>0</v>
      </c>
      <c r="H79" s="93">
        <f t="shared" si="10"/>
        <v>0</v>
      </c>
    </row>
    <row r="80" spans="2:8" ht="25.5" customHeight="1" thickBot="1" x14ac:dyDescent="0.5">
      <c r="B80" s="23"/>
      <c r="C80" s="434" t="s">
        <v>323</v>
      </c>
      <c r="D80" s="434"/>
      <c r="E80" s="305">
        <v>0</v>
      </c>
      <c r="F80" s="305">
        <v>0</v>
      </c>
      <c r="G80" s="305">
        <v>0</v>
      </c>
      <c r="H80" s="306">
        <f t="shared" ref="H80:H81" si="11">SUM(E80:G80)</f>
        <v>0</v>
      </c>
    </row>
    <row r="81" spans="2:8" ht="15" thickTop="1" thickBot="1" x14ac:dyDescent="0.5">
      <c r="B81" s="426" t="s">
        <v>269</v>
      </c>
      <c r="C81" s="427"/>
      <c r="D81" s="427"/>
      <c r="E81" s="172">
        <f>SUM(E76:E80)</f>
        <v>0</v>
      </c>
      <c r="F81" s="172">
        <f t="shared" ref="F81:G81" si="12">SUM(F76:F80)</f>
        <v>0</v>
      </c>
      <c r="G81" s="172">
        <f t="shared" si="12"/>
        <v>0</v>
      </c>
      <c r="H81" s="173">
        <f t="shared" si="11"/>
        <v>0</v>
      </c>
    </row>
    <row r="82" spans="2:8" ht="14.65" thickBot="1" x14ac:dyDescent="0.5">
      <c r="B82" s="171"/>
      <c r="C82" s="171"/>
      <c r="D82" s="171"/>
      <c r="E82" s="160"/>
      <c r="F82" s="160"/>
      <c r="G82" s="160"/>
      <c r="H82" s="92"/>
    </row>
    <row r="83" spans="2:8" x14ac:dyDescent="0.45">
      <c r="B83" s="19" t="s">
        <v>113</v>
      </c>
      <c r="C83" s="20"/>
      <c r="D83" s="41"/>
      <c r="E83" s="316" t="s">
        <v>80</v>
      </c>
      <c r="F83" s="316" t="s">
        <v>81</v>
      </c>
      <c r="G83" s="316" t="s">
        <v>82</v>
      </c>
      <c r="H83" s="317" t="s">
        <v>64</v>
      </c>
    </row>
    <row r="84" spans="2:8" x14ac:dyDescent="0.45">
      <c r="B84" s="23"/>
      <c r="C84" s="421" t="s">
        <v>244</v>
      </c>
      <c r="D84" s="421"/>
      <c r="E84" s="92">
        <v>0</v>
      </c>
      <c r="F84" s="92">
        <v>0</v>
      </c>
      <c r="G84" s="92">
        <v>0</v>
      </c>
      <c r="H84" s="93">
        <f t="shared" ref="H84:H87" si="13">SUM(E84:G84)</f>
        <v>0</v>
      </c>
    </row>
    <row r="85" spans="2:8" x14ac:dyDescent="0.45">
      <c r="B85" s="23"/>
      <c r="C85" s="421" t="s">
        <v>38</v>
      </c>
      <c r="D85" s="421"/>
      <c r="E85" s="92">
        <v>0</v>
      </c>
      <c r="F85" s="92">
        <v>0</v>
      </c>
      <c r="G85" s="92">
        <v>0</v>
      </c>
      <c r="H85" s="93">
        <f t="shared" si="13"/>
        <v>0</v>
      </c>
    </row>
    <row r="86" spans="2:8" x14ac:dyDescent="0.45">
      <c r="B86" s="23"/>
      <c r="C86" s="421" t="s">
        <v>245</v>
      </c>
      <c r="D86" s="421"/>
      <c r="E86" s="92">
        <v>0</v>
      </c>
      <c r="F86" s="92">
        <v>0</v>
      </c>
      <c r="G86" s="92">
        <v>0</v>
      </c>
      <c r="H86" s="93">
        <f t="shared" si="13"/>
        <v>0</v>
      </c>
    </row>
    <row r="87" spans="2:8" ht="14.65" thickBot="1" x14ac:dyDescent="0.5">
      <c r="B87" s="23"/>
      <c r="C87" s="421" t="s">
        <v>246</v>
      </c>
      <c r="D87" s="414"/>
      <c r="E87" s="305">
        <v>0</v>
      </c>
      <c r="F87" s="305">
        <v>0</v>
      </c>
      <c r="G87" s="305">
        <v>0</v>
      </c>
      <c r="H87" s="306">
        <f t="shared" si="13"/>
        <v>0</v>
      </c>
    </row>
    <row r="88" spans="2:8" ht="15" thickTop="1" thickBot="1" x14ac:dyDescent="0.5">
      <c r="B88" s="426" t="s">
        <v>247</v>
      </c>
      <c r="C88" s="427"/>
      <c r="D88" s="427"/>
      <c r="E88" s="169">
        <f>SUM(E84:E87)</f>
        <v>0</v>
      </c>
      <c r="F88" s="169">
        <f t="shared" ref="F88:G88" si="14">SUM(F84:F87)</f>
        <v>0</v>
      </c>
      <c r="G88" s="169">
        <f t="shared" si="14"/>
        <v>0</v>
      </c>
      <c r="H88" s="170">
        <f>SUM(E88:G88)</f>
        <v>0</v>
      </c>
    </row>
    <row r="89" spans="2:8" ht="14.65" thickBot="1" x14ac:dyDescent="0.5">
      <c r="B89" s="416" t="s">
        <v>288</v>
      </c>
      <c r="C89" s="417"/>
      <c r="D89" s="417"/>
      <c r="E89" s="169"/>
      <c r="F89" s="169"/>
      <c r="G89" s="169"/>
      <c r="H89" s="170">
        <f>IF('Q3'!F44=0,0,IF(H88&lt;'Q3'!F44,H88,'Q3'!F44))</f>
        <v>0</v>
      </c>
    </row>
    <row r="90" spans="2:8" ht="14.65" thickBot="1" x14ac:dyDescent="0.5"/>
    <row r="91" spans="2:8" x14ac:dyDescent="0.45">
      <c r="B91" s="19" t="s">
        <v>263</v>
      </c>
      <c r="C91" s="20"/>
      <c r="D91" s="41"/>
      <c r="E91" s="316" t="s">
        <v>80</v>
      </c>
      <c r="F91" s="316" t="s">
        <v>81</v>
      </c>
      <c r="G91" s="316" t="s">
        <v>82</v>
      </c>
      <c r="H91" s="317" t="s">
        <v>64</v>
      </c>
    </row>
    <row r="92" spans="2:8" ht="14.65" thickBot="1" x14ac:dyDescent="0.5">
      <c r="B92" s="23"/>
      <c r="C92" s="424" t="s">
        <v>112</v>
      </c>
      <c r="D92" s="424"/>
      <c r="E92" s="303">
        <v>0</v>
      </c>
      <c r="F92" s="303">
        <v>0</v>
      </c>
      <c r="G92" s="303">
        <v>0</v>
      </c>
      <c r="H92" s="304">
        <f>SUM(E92:G92)</f>
        <v>0</v>
      </c>
    </row>
    <row r="93" spans="2:8" ht="15" thickTop="1" thickBot="1" x14ac:dyDescent="0.5">
      <c r="B93" s="426" t="s">
        <v>273</v>
      </c>
      <c r="C93" s="427"/>
      <c r="D93" s="427"/>
      <c r="E93" s="172">
        <f>E92</f>
        <v>0</v>
      </c>
      <c r="F93" s="172">
        <f>F92</f>
        <v>0</v>
      </c>
      <c r="G93" s="172">
        <f>G92</f>
        <v>0</v>
      </c>
      <c r="H93" s="170">
        <f t="shared" ref="H93" si="15">SUM(E93:G93)</f>
        <v>0</v>
      </c>
    </row>
    <row r="94" spans="2:8" ht="14.65" thickBot="1" x14ac:dyDescent="0.5">
      <c r="B94" s="416" t="s">
        <v>288</v>
      </c>
      <c r="C94" s="417"/>
      <c r="D94" s="417"/>
      <c r="E94" s="169"/>
      <c r="F94" s="169"/>
      <c r="G94" s="169"/>
      <c r="H94" s="170">
        <f>IF('Q3'!F49=0,0,IF(H93&lt;'Q3'!F49,H93,'Q3'!F49))</f>
        <v>0</v>
      </c>
    </row>
  </sheetData>
  <mergeCells count="29">
    <mergeCell ref="C86:D86"/>
    <mergeCell ref="B93:D93"/>
    <mergeCell ref="B94:D94"/>
    <mergeCell ref="C87:D87"/>
    <mergeCell ref="B88:D88"/>
    <mergeCell ref="B89:D89"/>
    <mergeCell ref="C92:D92"/>
    <mergeCell ref="C85:D85"/>
    <mergeCell ref="C59:D59"/>
    <mergeCell ref="C60:D60"/>
    <mergeCell ref="C61:D61"/>
    <mergeCell ref="B70:D70"/>
    <mergeCell ref="B71:D71"/>
    <mergeCell ref="B72:D72"/>
    <mergeCell ref="B73:D73"/>
    <mergeCell ref="B66:D66"/>
    <mergeCell ref="B67:D67"/>
    <mergeCell ref="B81:D81"/>
    <mergeCell ref="C84:D84"/>
    <mergeCell ref="B54:D54"/>
    <mergeCell ref="B55:C55"/>
    <mergeCell ref="C56:D56"/>
    <mergeCell ref="C80:D80"/>
    <mergeCell ref="A1:I1"/>
    <mergeCell ref="I4:I5"/>
    <mergeCell ref="C57:D57"/>
    <mergeCell ref="C58:D58"/>
    <mergeCell ref="C50:D50"/>
    <mergeCell ref="C51:D51"/>
  </mergeCells>
  <pageMargins left="0.5" right="0.5" top="0.25" bottom="0.5" header="0.3" footer="0.3"/>
  <pageSetup scale="69" orientation="portrait" r:id="rId1"/>
  <headerFooter differentFirst="1">
    <oddHeader>&amp;C&amp;12IHSS Public Authority (PA)/ Non-Profit Consortium       
Expense Detail Summary</oddHeader>
    <oddFooter>&amp;C&amp;"-,Italic"&amp;9Page &amp;P</oddFooter>
    <firstFooter>&amp;L&amp;10* Unallowable unless negotiated in a current MOE&amp;C&amp;10(AF)-Allowable for fed reimbursement only</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9"/>
  <sheetViews>
    <sheetView zoomScaleNormal="100" workbookViewId="0">
      <selection activeCell="D19" sqref="D19"/>
    </sheetView>
  </sheetViews>
  <sheetFormatPr defaultColWidth="9.1328125" defaultRowHeight="14.25" x14ac:dyDescent="0.45"/>
  <cols>
    <col min="1" max="1" width="3.73046875" customWidth="1"/>
    <col min="2" max="2" width="13.1328125" customWidth="1"/>
    <col min="3" max="3" width="12.86328125" customWidth="1"/>
    <col min="4" max="4" width="15.3984375" customWidth="1"/>
    <col min="5" max="6" width="14.86328125" customWidth="1"/>
    <col min="7" max="7" width="15.265625" customWidth="1"/>
    <col min="8" max="8" width="14.59765625" customWidth="1"/>
    <col min="9" max="9" width="13.86328125" customWidth="1"/>
    <col min="10" max="10" width="15.3984375" customWidth="1"/>
    <col min="11" max="11" width="12.59765625" customWidth="1"/>
    <col min="12" max="12" width="1.73046875" customWidth="1"/>
  </cols>
  <sheetData>
    <row r="1" spans="1:13" ht="15.75" x14ac:dyDescent="0.45">
      <c r="A1" s="343" t="s">
        <v>136</v>
      </c>
      <c r="B1" s="343"/>
      <c r="C1" s="343"/>
      <c r="D1" s="343"/>
      <c r="E1" s="343"/>
      <c r="F1" s="343"/>
      <c r="G1" s="343"/>
      <c r="H1" s="343"/>
      <c r="I1" s="343"/>
      <c r="J1" s="343"/>
      <c r="K1" s="343"/>
      <c r="L1" s="343"/>
      <c r="M1" s="343"/>
    </row>
    <row r="2" spans="1:13" ht="15.75" x14ac:dyDescent="0.45">
      <c r="A2" s="343" t="s">
        <v>137</v>
      </c>
      <c r="B2" s="343"/>
      <c r="C2" s="343"/>
      <c r="D2" s="343"/>
      <c r="E2" s="343"/>
      <c r="F2" s="343"/>
      <c r="G2" s="343"/>
      <c r="H2" s="343"/>
      <c r="I2" s="343"/>
      <c r="J2" s="343"/>
      <c r="K2" s="343"/>
      <c r="L2" s="343"/>
      <c r="M2" s="343"/>
    </row>
    <row r="3" spans="1:13" ht="15.75" x14ac:dyDescent="0.45">
      <c r="A3" s="343" t="s">
        <v>138</v>
      </c>
      <c r="B3" s="343"/>
      <c r="C3" s="343"/>
      <c r="D3" s="343"/>
      <c r="E3" s="343"/>
      <c r="F3" s="343"/>
      <c r="G3" s="343"/>
      <c r="H3" s="343"/>
      <c r="I3" s="343"/>
      <c r="J3" s="343"/>
      <c r="K3" s="343"/>
      <c r="L3" s="343"/>
      <c r="M3" s="343"/>
    </row>
    <row r="4" spans="1:13" x14ac:dyDescent="0.45">
      <c r="A4" s="7"/>
      <c r="B4" s="7"/>
      <c r="C4" s="7"/>
      <c r="D4" s="7"/>
      <c r="E4" s="7"/>
      <c r="F4" s="7"/>
      <c r="G4" s="7"/>
      <c r="H4" s="7"/>
      <c r="I4" s="7"/>
      <c r="J4" s="7"/>
      <c r="K4" s="7"/>
      <c r="L4" s="7"/>
      <c r="M4" s="7"/>
    </row>
    <row r="5" spans="1:13" x14ac:dyDescent="0.45">
      <c r="A5" s="14" t="s">
        <v>21</v>
      </c>
      <c r="B5" s="7" t="s">
        <v>20</v>
      </c>
      <c r="C5" s="7"/>
      <c r="D5" s="13"/>
      <c r="E5" s="13"/>
      <c r="F5" s="13"/>
      <c r="G5" s="13"/>
      <c r="H5" s="8" t="s">
        <v>58</v>
      </c>
      <c r="I5" s="414">
        <f>'Q1'!I5:L5</f>
        <v>0</v>
      </c>
      <c r="J5" s="414"/>
      <c r="K5" s="414"/>
      <c r="L5" s="414"/>
      <c r="M5" s="7"/>
    </row>
    <row r="6" spans="1:13" x14ac:dyDescent="0.45">
      <c r="A6" s="13"/>
      <c r="B6" s="7" t="s">
        <v>19</v>
      </c>
      <c r="C6" s="7"/>
      <c r="D6" s="13"/>
      <c r="E6" s="13"/>
      <c r="F6" s="13"/>
      <c r="G6" s="13"/>
      <c r="H6" s="8"/>
      <c r="I6" s="414"/>
      <c r="J6" s="414"/>
      <c r="K6" s="414"/>
      <c r="L6" s="414"/>
      <c r="M6" s="14"/>
    </row>
    <row r="7" spans="1:13" x14ac:dyDescent="0.45">
      <c r="A7" s="13"/>
      <c r="B7" s="7" t="s">
        <v>18</v>
      </c>
      <c r="C7" s="7"/>
      <c r="D7" s="13"/>
      <c r="E7" s="13"/>
      <c r="F7" s="13"/>
      <c r="G7" s="13"/>
      <c r="H7" s="8" t="s">
        <v>89</v>
      </c>
      <c r="I7" s="414">
        <f>'Q1'!I7:L7</f>
        <v>0</v>
      </c>
      <c r="J7" s="414"/>
      <c r="K7" s="414"/>
      <c r="L7" s="414"/>
      <c r="M7" s="13"/>
    </row>
    <row r="8" spans="1:13" x14ac:dyDescent="0.45">
      <c r="A8" s="13"/>
      <c r="B8" s="7" t="s">
        <v>17</v>
      </c>
      <c r="C8" s="7"/>
      <c r="D8" s="13"/>
      <c r="E8" s="13"/>
      <c r="F8" s="13"/>
      <c r="G8" s="13"/>
      <c r="H8" s="8"/>
      <c r="I8" s="414"/>
      <c r="J8" s="414"/>
      <c r="K8" s="414"/>
      <c r="L8" s="414"/>
      <c r="M8" s="13"/>
    </row>
    <row r="9" spans="1:13" x14ac:dyDescent="0.45">
      <c r="A9" s="7"/>
      <c r="B9" s="57"/>
      <c r="C9" s="13"/>
      <c r="D9" s="13"/>
      <c r="E9" s="7"/>
      <c r="F9" s="7"/>
      <c r="G9" s="13"/>
      <c r="H9" s="8" t="s">
        <v>16</v>
      </c>
      <c r="I9" s="435">
        <f>'Q1'!I9:L9</f>
        <v>0</v>
      </c>
      <c r="J9" s="435"/>
      <c r="K9" s="435"/>
      <c r="L9" s="435"/>
      <c r="M9" s="13"/>
    </row>
    <row r="10" spans="1:13" x14ac:dyDescent="0.45">
      <c r="A10" s="7"/>
      <c r="B10" s="115" t="s">
        <v>91</v>
      </c>
      <c r="C10" s="54">
        <v>4</v>
      </c>
      <c r="D10" s="7"/>
      <c r="E10" s="7"/>
      <c r="F10" s="7"/>
      <c r="G10" s="13"/>
      <c r="H10" s="8"/>
      <c r="I10" s="414"/>
      <c r="J10" s="414"/>
      <c r="K10" s="414"/>
      <c r="L10" s="414"/>
      <c r="M10" s="13"/>
    </row>
    <row r="11" spans="1:13" x14ac:dyDescent="0.45">
      <c r="A11" s="7"/>
      <c r="B11" s="55" t="s">
        <v>92</v>
      </c>
      <c r="C11" s="56" t="s">
        <v>281</v>
      </c>
      <c r="D11" s="7"/>
      <c r="E11" s="7"/>
      <c r="F11" s="7"/>
      <c r="G11" s="13"/>
      <c r="H11" s="8" t="s">
        <v>90</v>
      </c>
      <c r="I11" s="436">
        <f>'Q1'!I11:L11</f>
        <v>0</v>
      </c>
      <c r="J11" s="414"/>
      <c r="K11" s="414"/>
      <c r="L11" s="414"/>
      <c r="M11" s="13"/>
    </row>
    <row r="12" spans="1:13" ht="14.65" thickBot="1" x14ac:dyDescent="0.5"/>
    <row r="13" spans="1:13" ht="16.149999999999999" thickBot="1" x14ac:dyDescent="0.55000000000000004">
      <c r="A13" s="222"/>
      <c r="B13" s="397" t="s">
        <v>13</v>
      </c>
      <c r="C13" s="397" t="s">
        <v>15</v>
      </c>
      <c r="D13" s="392" t="s">
        <v>112</v>
      </c>
      <c r="E13" s="393"/>
      <c r="F13" s="394"/>
      <c r="G13" s="297"/>
      <c r="H13" s="297" t="s">
        <v>61</v>
      </c>
      <c r="I13" s="298"/>
      <c r="J13" s="438" t="s">
        <v>167</v>
      </c>
      <c r="K13" s="221"/>
    </row>
    <row r="14" spans="1:13" ht="28.5" x14ac:dyDescent="0.5">
      <c r="A14" s="222"/>
      <c r="B14" s="412"/>
      <c r="C14" s="412"/>
      <c r="D14" s="284" t="s">
        <v>216</v>
      </c>
      <c r="E14" s="285" t="s">
        <v>215</v>
      </c>
      <c r="F14" s="291" t="s">
        <v>189</v>
      </c>
      <c r="G14" s="286" t="s">
        <v>216</v>
      </c>
      <c r="H14" s="287" t="s">
        <v>218</v>
      </c>
      <c r="I14" s="288" t="s">
        <v>190</v>
      </c>
      <c r="J14" s="439"/>
      <c r="K14" s="221"/>
    </row>
    <row r="15" spans="1:13" ht="15.75" x14ac:dyDescent="0.5">
      <c r="A15" s="222"/>
      <c r="B15" s="289" t="s">
        <v>6</v>
      </c>
      <c r="C15" s="138">
        <f>Calculator!C36</f>
        <v>0</v>
      </c>
      <c r="D15" s="177">
        <f>IF(C15=0,0,(D19-(D16+D17+D18)))</f>
        <v>0</v>
      </c>
      <c r="E15" s="178">
        <f>IF(C19=0,0,(E19-(E16+E17+E18)))</f>
        <v>0</v>
      </c>
      <c r="F15" s="292">
        <f>SUM(D15)+E15</f>
        <v>0</v>
      </c>
      <c r="G15" s="178">
        <f>IF(C19=0,0,(G19-(G16+G17+G18)))</f>
        <v>0</v>
      </c>
      <c r="H15" s="179">
        <f>IF(C19=0,0,(H19-(H16+H17+H18)))</f>
        <v>0</v>
      </c>
      <c r="I15" s="180">
        <f>G15+H15</f>
        <v>0</v>
      </c>
      <c r="J15" s="181">
        <f>F15+I15</f>
        <v>0</v>
      </c>
      <c r="K15" s="221"/>
    </row>
    <row r="16" spans="1:13" ht="15.75" x14ac:dyDescent="0.5">
      <c r="A16" s="222"/>
      <c r="B16" s="289" t="s">
        <v>5</v>
      </c>
      <c r="C16" s="138">
        <f>Calculator!F36</f>
        <v>0</v>
      </c>
      <c r="D16" s="177">
        <f>IFERROR(C16/(C19)*D19,0)</f>
        <v>0</v>
      </c>
      <c r="E16" s="178">
        <f>IFERROR(C16/(C19)*E19,0)</f>
        <v>0</v>
      </c>
      <c r="F16" s="292">
        <f t="shared" ref="F16:F18" si="0">SUM(D16)+E16</f>
        <v>0</v>
      </c>
      <c r="G16" s="178">
        <f>IFERROR(C16/C19*G19,0)</f>
        <v>0</v>
      </c>
      <c r="H16" s="179">
        <f>IFERROR((C16/C19)*H19,0)</f>
        <v>0</v>
      </c>
      <c r="I16" s="180">
        <f>G16+H16</f>
        <v>0</v>
      </c>
      <c r="J16" s="181">
        <f>F16+I16</f>
        <v>0</v>
      </c>
      <c r="K16" s="221"/>
    </row>
    <row r="17" spans="1:12" x14ac:dyDescent="0.45">
      <c r="A17" s="221"/>
      <c r="B17" s="289" t="s">
        <v>70</v>
      </c>
      <c r="C17" s="138">
        <f>Calculator!I36</f>
        <v>0</v>
      </c>
      <c r="D17" s="177">
        <f>IFERROR(C17/(C19)*D19,0)</f>
        <v>0</v>
      </c>
      <c r="E17" s="182">
        <f>IFERROR(C17/(C19)*E19,0)</f>
        <v>0</v>
      </c>
      <c r="F17" s="292">
        <f t="shared" si="0"/>
        <v>0</v>
      </c>
      <c r="G17" s="178">
        <f>IFERROR(C17/C19*G19,0)</f>
        <v>0</v>
      </c>
      <c r="H17" s="183">
        <f>IFERROR((C17/C19)*H19,0)</f>
        <v>0</v>
      </c>
      <c r="I17" s="180">
        <f>G17+H17</f>
        <v>0</v>
      </c>
      <c r="J17" s="181">
        <f>F17+I17</f>
        <v>0</v>
      </c>
      <c r="K17" s="221"/>
    </row>
    <row r="18" spans="1:12" ht="14.65" thickBot="1" x14ac:dyDescent="0.5">
      <c r="A18" s="221"/>
      <c r="B18" s="290" t="s">
        <v>14</v>
      </c>
      <c r="C18" s="139">
        <f>Calculator!L36</f>
        <v>0</v>
      </c>
      <c r="D18" s="293">
        <f>IFERROR(C18/(C19)*D19,0)</f>
        <v>0</v>
      </c>
      <c r="E18" s="294">
        <f>IFERROR(C18/(C19)*E19,0)</f>
        <v>0</v>
      </c>
      <c r="F18" s="295">
        <f t="shared" si="0"/>
        <v>0</v>
      </c>
      <c r="G18" s="184">
        <f>IFERROR(C18/C19*G19,0)</f>
        <v>0</v>
      </c>
      <c r="H18" s="185">
        <f>IFERROR((C18/C19)*H19,0)</f>
        <v>0</v>
      </c>
      <c r="I18" s="186">
        <f>G18+H18</f>
        <v>0</v>
      </c>
      <c r="J18" s="187">
        <f>F18+I18</f>
        <v>0</v>
      </c>
      <c r="K18" s="221"/>
    </row>
    <row r="19" spans="1:12" ht="14.65" thickBot="1" x14ac:dyDescent="0.5">
      <c r="A19" s="262"/>
      <c r="B19" s="278" t="s">
        <v>1</v>
      </c>
      <c r="C19" s="283">
        <f>SUM(C15:C18)</f>
        <v>0</v>
      </c>
      <c r="D19" s="117">
        <f>IF(H56=0,0,IF(H56/((C15/C19+C16/C19+C18/C19)*0.5+C17/C19)-'Q4 Expense Detail'!H48&gt;0,'Q4 Expense Detail'!H48,H56/((C15/C19+C16/C19+C18/C19)*0.5+C17/C19)))</f>
        <v>0</v>
      </c>
      <c r="E19" s="309">
        <f>'Q4 Expense Detail'!H48-D19+'Q4 Expense Detail'!H65</f>
        <v>0</v>
      </c>
      <c r="F19" s="282">
        <f>SUM(D19:E19)</f>
        <v>0</v>
      </c>
      <c r="G19" s="119">
        <f>'Q4 Expense Detail'!H63</f>
        <v>0</v>
      </c>
      <c r="H19" s="118">
        <f>'Q4 Expense Detail'!H66+'Q4 Expense Detail'!H67</f>
        <v>0</v>
      </c>
      <c r="I19" s="280">
        <f>SUM(I15:I18)</f>
        <v>0</v>
      </c>
      <c r="J19" s="281">
        <f>F19+I19</f>
        <v>0</v>
      </c>
      <c r="K19" s="262"/>
    </row>
    <row r="20" spans="1:12" x14ac:dyDescent="0.45">
      <c r="A20" s="262"/>
      <c r="B20" s="59"/>
      <c r="C20" s="263"/>
      <c r="D20" s="264"/>
      <c r="E20" s="265"/>
      <c r="F20" s="265"/>
      <c r="G20" s="265"/>
      <c r="H20" s="265"/>
      <c r="I20" s="265"/>
      <c r="J20" s="264"/>
      <c r="K20" s="266"/>
      <c r="L20" s="262"/>
    </row>
    <row r="21" spans="1:12" ht="14.65" thickBot="1" x14ac:dyDescent="0.5">
      <c r="A21" s="221"/>
      <c r="C21" s="267"/>
      <c r="D21" s="268"/>
      <c r="E21" s="268"/>
      <c r="F21" s="268"/>
      <c r="G21" s="268"/>
      <c r="H21" s="268"/>
      <c r="I21" s="268"/>
      <c r="J21" s="268"/>
      <c r="K21" s="268"/>
      <c r="L21" s="269"/>
    </row>
    <row r="22" spans="1:12" ht="16.5" customHeight="1" thickBot="1" x14ac:dyDescent="0.5">
      <c r="A22" s="270" t="b">
        <f>OR(AND(D19&gt;0,E19=0),AND(D19&gt;0,E19=0),AND(D19&gt;0,G11=0),AND(D19&gt;0,E19=0))</f>
        <v>0</v>
      </c>
      <c r="B22" s="397" t="s">
        <v>13</v>
      </c>
      <c r="C22" s="401" t="s">
        <v>213</v>
      </c>
      <c r="D22" s="402"/>
      <c r="E22" s="402"/>
      <c r="F22" s="403"/>
      <c r="G22" s="404" t="s">
        <v>214</v>
      </c>
      <c r="H22" s="402"/>
      <c r="I22" s="402"/>
      <c r="J22" s="405"/>
      <c r="K22" s="271"/>
      <c r="L22" s="221"/>
    </row>
    <row r="23" spans="1:12" ht="39.75" thickBot="1" x14ac:dyDescent="0.5">
      <c r="A23" s="221"/>
      <c r="B23" s="398"/>
      <c r="C23" s="272" t="s">
        <v>12</v>
      </c>
      <c r="D23" s="273" t="s">
        <v>8</v>
      </c>
      <c r="E23" s="273" t="s">
        <v>11</v>
      </c>
      <c r="F23" s="274" t="s">
        <v>10</v>
      </c>
      <c r="G23" s="275" t="s">
        <v>9</v>
      </c>
      <c r="H23" s="273" t="s">
        <v>8</v>
      </c>
      <c r="I23" s="276" t="s">
        <v>59</v>
      </c>
      <c r="J23" s="273" t="s">
        <v>7</v>
      </c>
      <c r="K23" s="221"/>
    </row>
    <row r="24" spans="1:12" ht="14.65" thickBot="1" x14ac:dyDescent="0.5">
      <c r="A24" s="221"/>
      <c r="B24" s="277" t="s">
        <v>6</v>
      </c>
      <c r="C24" s="188">
        <f>ROUND(D15*0.5,2)</f>
        <v>0</v>
      </c>
      <c r="D24" s="188">
        <f>F24-C24</f>
        <v>0</v>
      </c>
      <c r="E24" s="189">
        <f>F24-C24-D24</f>
        <v>0</v>
      </c>
      <c r="F24" s="190">
        <f>D15</f>
        <v>0</v>
      </c>
      <c r="G24" s="188">
        <f>ROUND(G15*0.5,2)</f>
        <v>0</v>
      </c>
      <c r="H24" s="191">
        <f>ROUND(G15*0.325,2)</f>
        <v>0</v>
      </c>
      <c r="I24" s="192">
        <f>J24-G24-H24</f>
        <v>0</v>
      </c>
      <c r="J24" s="192">
        <f>G15</f>
        <v>0</v>
      </c>
      <c r="K24" s="221"/>
    </row>
    <row r="25" spans="1:12" ht="14.65" thickBot="1" x14ac:dyDescent="0.5">
      <c r="A25" s="221"/>
      <c r="B25" s="277" t="s">
        <v>217</v>
      </c>
      <c r="C25" s="188">
        <f>ROUND(E15*0.5,2)</f>
        <v>0</v>
      </c>
      <c r="D25" s="193"/>
      <c r="E25" s="194">
        <f>F25-C25</f>
        <v>0</v>
      </c>
      <c r="F25" s="190">
        <f>E15</f>
        <v>0</v>
      </c>
      <c r="G25" s="194">
        <f>ROUND(H15*0.5,2)</f>
        <v>0</v>
      </c>
      <c r="H25" s="195"/>
      <c r="I25" s="192">
        <f>J25-G25</f>
        <v>0</v>
      </c>
      <c r="J25" s="192">
        <f>H15</f>
        <v>0</v>
      </c>
      <c r="K25" s="221"/>
    </row>
    <row r="26" spans="1:12" ht="14.65" thickBot="1" x14ac:dyDescent="0.5">
      <c r="A26" s="221"/>
      <c r="B26" s="277" t="s">
        <v>5</v>
      </c>
      <c r="C26" s="188">
        <f>ROUND(D16*0.5,2)</f>
        <v>0</v>
      </c>
      <c r="D26" s="188">
        <f>F26-C26</f>
        <v>0</v>
      </c>
      <c r="E26" s="189">
        <f>F26-C26-D26</f>
        <v>0</v>
      </c>
      <c r="F26" s="196">
        <f>D16</f>
        <v>0</v>
      </c>
      <c r="G26" s="188">
        <f>ROUND(G16*0.5,2)</f>
        <v>0</v>
      </c>
      <c r="H26" s="191">
        <f>ROUND(G16*0.325,2)</f>
        <v>0</v>
      </c>
      <c r="I26" s="192">
        <f>J26-G26-H26</f>
        <v>0</v>
      </c>
      <c r="J26" s="192">
        <f>G16</f>
        <v>0</v>
      </c>
      <c r="K26" s="221"/>
    </row>
    <row r="27" spans="1:12" ht="14.65" thickBot="1" x14ac:dyDescent="0.5">
      <c r="A27" s="221"/>
      <c r="B27" s="277" t="s">
        <v>4</v>
      </c>
      <c r="C27" s="188">
        <f>ROUND(E16*0.5,2)</f>
        <v>0</v>
      </c>
      <c r="D27" s="193"/>
      <c r="E27" s="194">
        <f>F27-C27</f>
        <v>0</v>
      </c>
      <c r="F27" s="197">
        <f>E16</f>
        <v>0</v>
      </c>
      <c r="G27" s="194">
        <f>ROUND(H16*0.5,2)</f>
        <v>0</v>
      </c>
      <c r="H27" s="195"/>
      <c r="I27" s="192">
        <f>J27-G27</f>
        <v>0</v>
      </c>
      <c r="J27" s="192">
        <f>H16</f>
        <v>0</v>
      </c>
      <c r="K27" s="221"/>
    </row>
    <row r="28" spans="1:12" ht="14.65" thickBot="1" x14ac:dyDescent="0.5">
      <c r="A28" s="221"/>
      <c r="B28" s="277" t="s">
        <v>70</v>
      </c>
      <c r="C28" s="193"/>
      <c r="D28" s="194">
        <f>D17</f>
        <v>0</v>
      </c>
      <c r="E28" s="189">
        <f>F28-D28</f>
        <v>0</v>
      </c>
      <c r="F28" s="197">
        <f>D17</f>
        <v>0</v>
      </c>
      <c r="G28" s="193"/>
      <c r="H28" s="191">
        <f>ROUND(G17*0.65,2)</f>
        <v>0</v>
      </c>
      <c r="I28" s="192">
        <f>J28-H28</f>
        <v>0</v>
      </c>
      <c r="J28" s="192">
        <f>G17</f>
        <v>0</v>
      </c>
      <c r="K28" s="221"/>
    </row>
    <row r="29" spans="1:12" ht="14.65" thickBot="1" x14ac:dyDescent="0.5">
      <c r="A29" s="221"/>
      <c r="B29" s="277" t="s">
        <v>71</v>
      </c>
      <c r="C29" s="193"/>
      <c r="D29" s="193"/>
      <c r="E29" s="198">
        <f>E17</f>
        <v>0</v>
      </c>
      <c r="F29" s="196">
        <f>E17</f>
        <v>0</v>
      </c>
      <c r="G29" s="193"/>
      <c r="H29" s="195"/>
      <c r="I29" s="192">
        <f>J29</f>
        <v>0</v>
      </c>
      <c r="J29" s="192">
        <f>H17</f>
        <v>0</v>
      </c>
      <c r="K29" s="221"/>
    </row>
    <row r="30" spans="1:12" ht="14.65" thickBot="1" x14ac:dyDescent="0.5">
      <c r="A30" s="221"/>
      <c r="B30" s="277" t="s">
        <v>3</v>
      </c>
      <c r="C30" s="194">
        <f>ROUND(D18*0.5,2)</f>
        <v>0</v>
      </c>
      <c r="D30" s="194">
        <f>F30-C30</f>
        <v>0</v>
      </c>
      <c r="E30" s="193"/>
      <c r="F30" s="197">
        <f>D18</f>
        <v>0</v>
      </c>
      <c r="G30" s="194">
        <f>ROUND(G18*0.56,2)</f>
        <v>0</v>
      </c>
      <c r="H30" s="191">
        <f>ROUND(G18*0.286,2)</f>
        <v>0</v>
      </c>
      <c r="I30" s="192">
        <f>J30-G30-H30</f>
        <v>0</v>
      </c>
      <c r="J30" s="192">
        <f>G18</f>
        <v>0</v>
      </c>
      <c r="K30" s="221"/>
    </row>
    <row r="31" spans="1:12" ht="14.65" thickBot="1" x14ac:dyDescent="0.5">
      <c r="A31" s="221"/>
      <c r="B31" s="277" t="s">
        <v>2</v>
      </c>
      <c r="C31" s="194">
        <f>ROUND(E18*0.5,2)</f>
        <v>0</v>
      </c>
      <c r="D31" s="193"/>
      <c r="E31" s="194">
        <f>F31-C31</f>
        <v>0</v>
      </c>
      <c r="F31" s="197">
        <f>E18</f>
        <v>0</v>
      </c>
      <c r="G31" s="194">
        <f>ROUND(H18*0.56,2)</f>
        <v>0</v>
      </c>
      <c r="H31" s="195"/>
      <c r="I31" s="192">
        <f>J31-G31</f>
        <v>0</v>
      </c>
      <c r="J31" s="192">
        <f>H18</f>
        <v>0</v>
      </c>
      <c r="K31" s="221"/>
    </row>
    <row r="32" spans="1:12" ht="14.65" thickBot="1" x14ac:dyDescent="0.5">
      <c r="A32" s="221"/>
      <c r="B32" s="278" t="s">
        <v>1</v>
      </c>
      <c r="C32" s="199">
        <f>SUM(C24:C31)</f>
        <v>0</v>
      </c>
      <c r="D32" s="200">
        <f>SUM(D24:D31)</f>
        <v>0</v>
      </c>
      <c r="E32" s="200">
        <f>SUM(E24:E31)</f>
        <v>0</v>
      </c>
      <c r="F32" s="200">
        <f>C32+D32+E32</f>
        <v>0</v>
      </c>
      <c r="G32" s="201">
        <f>G24+G25+G26+G27+G30+G31</f>
        <v>0</v>
      </c>
      <c r="H32" s="200">
        <f>H24+H26+H28+H30</f>
        <v>0</v>
      </c>
      <c r="I32" s="200">
        <f>I24+I25+I26+I27+I28+I29+I30+I31</f>
        <v>0</v>
      </c>
      <c r="J32" s="202">
        <f>G32+H32+I32</f>
        <v>0</v>
      </c>
      <c r="K32" s="279" t="s">
        <v>191</v>
      </c>
    </row>
    <row r="33" spans="1:12" x14ac:dyDescent="0.45">
      <c r="A33" s="221"/>
      <c r="B33" s="221" t="s">
        <v>192</v>
      </c>
      <c r="C33" s="255"/>
      <c r="D33" s="256"/>
      <c r="E33" s="255"/>
      <c r="F33" s="255"/>
      <c r="G33" s="255"/>
      <c r="H33" s="255"/>
      <c r="I33" s="256"/>
      <c r="J33" s="255"/>
      <c r="K33" s="255"/>
      <c r="L33" s="255"/>
    </row>
    <row r="34" spans="1:12" x14ac:dyDescent="0.45">
      <c r="A34" s="221"/>
      <c r="B34" s="388"/>
      <c r="C34" s="388"/>
      <c r="D34" s="388"/>
      <c r="E34" s="255"/>
      <c r="F34" s="255"/>
      <c r="G34" s="255"/>
      <c r="H34" s="255"/>
      <c r="I34" s="256"/>
      <c r="J34" s="255"/>
      <c r="K34" s="255"/>
      <c r="L34" s="255"/>
    </row>
    <row r="35" spans="1:12" x14ac:dyDescent="0.45">
      <c r="A35" s="221"/>
      <c r="B35" s="221"/>
      <c r="C35" s="255"/>
      <c r="D35" s="256"/>
      <c r="E35" s="255"/>
      <c r="F35" s="255"/>
      <c r="G35" s="255"/>
      <c r="H35" s="255"/>
      <c r="I35" s="256"/>
      <c r="J35" s="255"/>
      <c r="K35" s="255"/>
      <c r="L35" s="255"/>
    </row>
    <row r="36" spans="1:12" ht="15.75" x14ac:dyDescent="0.5">
      <c r="A36" s="221"/>
      <c r="B36" s="222" t="s">
        <v>193</v>
      </c>
      <c r="C36" s="222"/>
      <c r="D36" s="222"/>
      <c r="E36" s="222"/>
      <c r="F36" s="222"/>
      <c r="G36" s="222"/>
      <c r="H36" s="222"/>
      <c r="I36" s="222"/>
      <c r="J36" s="222" t="s">
        <v>194</v>
      </c>
      <c r="K36" s="222">
        <f>I5</f>
        <v>0</v>
      </c>
      <c r="L36" s="255"/>
    </row>
    <row r="37" spans="1:12" ht="15.75" x14ac:dyDescent="0.5">
      <c r="A37" s="221"/>
      <c r="B37" s="222" t="s">
        <v>195</v>
      </c>
      <c r="C37" s="222"/>
      <c r="D37" s="222"/>
      <c r="E37" s="222"/>
      <c r="F37" s="222"/>
      <c r="G37" s="222"/>
      <c r="H37" s="222"/>
      <c r="I37" s="222"/>
      <c r="J37" s="222"/>
      <c r="K37" s="222"/>
      <c r="L37" s="255"/>
    </row>
    <row r="38" spans="1:12" ht="15.75" x14ac:dyDescent="0.5">
      <c r="A38" s="221"/>
      <c r="B38" s="222" t="s">
        <v>196</v>
      </c>
      <c r="C38" s="222"/>
      <c r="D38" s="222"/>
      <c r="E38" s="222"/>
      <c r="F38" s="222"/>
      <c r="G38" s="222"/>
      <c r="H38" s="222"/>
      <c r="I38" s="222"/>
      <c r="J38" s="222"/>
      <c r="K38" s="222"/>
      <c r="L38" s="255"/>
    </row>
    <row r="39" spans="1:12" ht="15.75" x14ac:dyDescent="0.5">
      <c r="A39" s="221"/>
      <c r="B39" s="222"/>
      <c r="C39" s="222"/>
      <c r="D39" s="222"/>
      <c r="E39" s="222"/>
      <c r="F39" s="222"/>
      <c r="G39" s="222"/>
      <c r="H39" s="222"/>
      <c r="I39" s="222"/>
      <c r="J39" s="222"/>
      <c r="K39" s="222"/>
      <c r="L39" s="255"/>
    </row>
    <row r="40" spans="1:12" ht="18.399999999999999" thickBot="1" x14ac:dyDescent="0.6">
      <c r="A40" s="221"/>
      <c r="B40" s="257" t="s">
        <v>197</v>
      </c>
      <c r="C40" s="258" t="s">
        <v>191</v>
      </c>
      <c r="D40" s="222" t="s">
        <v>191</v>
      </c>
      <c r="E40" s="259"/>
      <c r="F40" s="259"/>
      <c r="G40" s="259"/>
      <c r="H40" s="259"/>
      <c r="I40" s="222"/>
      <c r="J40" s="222"/>
      <c r="K40" s="222"/>
      <c r="L40" s="255"/>
    </row>
    <row r="41" spans="1:12" ht="16.149999999999999" thickBot="1" x14ac:dyDescent="0.5">
      <c r="A41" s="221"/>
      <c r="B41" s="221"/>
      <c r="C41" s="389" t="s">
        <v>113</v>
      </c>
      <c r="D41" s="390"/>
      <c r="E41" s="390"/>
      <c r="F41" s="390"/>
      <c r="G41" s="390"/>
      <c r="H41" s="390"/>
      <c r="I41" s="391"/>
      <c r="J41" s="255"/>
      <c r="K41" s="255"/>
    </row>
    <row r="42" spans="1:12" ht="15.75" x14ac:dyDescent="0.45">
      <c r="A42" s="221"/>
      <c r="B42" s="221"/>
      <c r="C42" s="260" t="s">
        <v>198</v>
      </c>
      <c r="D42" s="203" t="s">
        <v>199</v>
      </c>
      <c r="E42" s="204">
        <f>'Q1'!E42</f>
        <v>2960.66</v>
      </c>
      <c r="F42" s="205" t="s">
        <v>200</v>
      </c>
      <c r="G42" s="206">
        <f>'Q1'!G42</f>
        <v>3000</v>
      </c>
      <c r="H42" s="207" t="s">
        <v>201</v>
      </c>
      <c r="I42" s="208">
        <f>'Q1'!I42</f>
        <v>5960.66</v>
      </c>
      <c r="J42" s="255"/>
      <c r="K42" s="255"/>
    </row>
    <row r="43" spans="1:12" ht="41.25" customHeight="1" x14ac:dyDescent="0.45">
      <c r="A43" s="221"/>
      <c r="B43" s="221"/>
      <c r="C43" s="261" t="s">
        <v>60</v>
      </c>
      <c r="D43" s="107" t="s">
        <v>238</v>
      </c>
      <c r="E43" s="209" t="s">
        <v>202</v>
      </c>
      <c r="F43" s="107" t="s">
        <v>203</v>
      </c>
      <c r="G43" s="210" t="s">
        <v>240</v>
      </c>
      <c r="H43" s="211" t="s">
        <v>204</v>
      </c>
      <c r="I43" s="212" t="s">
        <v>205</v>
      </c>
      <c r="J43" s="255"/>
      <c r="K43" s="255"/>
    </row>
    <row r="44" spans="1:12" ht="14.65" thickBot="1" x14ac:dyDescent="0.5">
      <c r="A44" s="221"/>
      <c r="B44" s="221"/>
      <c r="C44" s="120">
        <f>'Q4 Expense Detail'!H89</f>
        <v>0</v>
      </c>
      <c r="D44" s="213">
        <f>IF(E42&gt;0,ROUND(C44*(E42/I42),2),0)</f>
        <v>0</v>
      </c>
      <c r="E44" s="213">
        <f>IF(G42&gt;0,ROUND(C44*(G42/I42),2),0)</f>
        <v>0</v>
      </c>
      <c r="F44" s="214">
        <f>'Q3'!I44</f>
        <v>5960.66</v>
      </c>
      <c r="G44" s="215">
        <f>'Q3'!G44-'Q4'!D44</f>
        <v>2960.66</v>
      </c>
      <c r="H44" s="216">
        <f>'Q3'!H44-'Q4'!E44</f>
        <v>3000</v>
      </c>
      <c r="I44" s="217">
        <f>F44-C44</f>
        <v>5960.66</v>
      </c>
      <c r="J44" s="255"/>
      <c r="K44" s="255"/>
    </row>
    <row r="45" spans="1:12" ht="16.149999999999999" thickBot="1" x14ac:dyDescent="0.55000000000000004">
      <c r="A45" s="221"/>
      <c r="B45" s="222"/>
      <c r="C45" s="221"/>
      <c r="D45" s="221"/>
      <c r="E45" s="221"/>
      <c r="F45" s="221"/>
      <c r="G45" s="221"/>
      <c r="H45" s="221"/>
      <c r="I45" s="221"/>
      <c r="J45" s="221"/>
      <c r="K45" s="221"/>
      <c r="L45" s="222"/>
    </row>
    <row r="46" spans="1:12" ht="16.5" customHeight="1" thickBot="1" x14ac:dyDescent="0.55000000000000004">
      <c r="A46" s="221"/>
      <c r="B46" s="222"/>
      <c r="C46" s="389" t="s">
        <v>263</v>
      </c>
      <c r="D46" s="390"/>
      <c r="E46" s="390"/>
      <c r="F46" s="390"/>
      <c r="G46" s="390"/>
      <c r="H46" s="390"/>
      <c r="I46" s="391"/>
      <c r="J46" s="221"/>
      <c r="K46" s="221"/>
      <c r="L46" s="222"/>
    </row>
    <row r="47" spans="1:12" ht="15.75" x14ac:dyDescent="0.5">
      <c r="A47" s="221"/>
      <c r="B47" s="222"/>
      <c r="C47" s="260" t="s">
        <v>198</v>
      </c>
      <c r="D47" s="203" t="s">
        <v>199</v>
      </c>
      <c r="E47" s="204">
        <f>'Q1'!E47</f>
        <v>0</v>
      </c>
      <c r="F47" s="205" t="s">
        <v>200</v>
      </c>
      <c r="G47" s="206">
        <f>'Q1'!G47</f>
        <v>0</v>
      </c>
      <c r="H47" s="207" t="s">
        <v>201</v>
      </c>
      <c r="I47" s="208">
        <f>'Q1'!I47</f>
        <v>0</v>
      </c>
      <c r="J47" s="221"/>
      <c r="K47" s="221"/>
      <c r="L47" s="222"/>
    </row>
    <row r="48" spans="1:12" ht="28.5" x14ac:dyDescent="0.5">
      <c r="A48" s="221"/>
      <c r="B48" s="222"/>
      <c r="C48" s="261" t="s">
        <v>60</v>
      </c>
      <c r="D48" s="107" t="s">
        <v>238</v>
      </c>
      <c r="E48" s="209" t="s">
        <v>202</v>
      </c>
      <c r="F48" s="107" t="s">
        <v>203</v>
      </c>
      <c r="G48" s="210" t="s">
        <v>240</v>
      </c>
      <c r="H48" s="211" t="s">
        <v>204</v>
      </c>
      <c r="I48" s="212" t="s">
        <v>205</v>
      </c>
      <c r="J48" s="221"/>
      <c r="K48" s="221"/>
      <c r="L48" s="222"/>
    </row>
    <row r="49" spans="1:12" ht="16.149999999999999" thickBot="1" x14ac:dyDescent="0.55000000000000004">
      <c r="A49" s="221"/>
      <c r="B49" s="222"/>
      <c r="C49" s="120">
        <f>'Q4 Expense Detail'!H94</f>
        <v>0</v>
      </c>
      <c r="D49" s="213">
        <f>IF(C49=0,0,ROUND(C49*(E47/I47),2))</f>
        <v>0</v>
      </c>
      <c r="E49" s="213">
        <f>IF(C49=0,0,ROUND(C49*(G47/I47),2))</f>
        <v>0</v>
      </c>
      <c r="F49" s="214">
        <f>'Q3'!I49</f>
        <v>0</v>
      </c>
      <c r="G49" s="215">
        <f>'Q3'!G49-'Q4'!D49</f>
        <v>0</v>
      </c>
      <c r="H49" s="216">
        <f>'Q3'!H49-'Q4'!E49</f>
        <v>0</v>
      </c>
      <c r="I49" s="217">
        <f>F49-C49</f>
        <v>0</v>
      </c>
      <c r="J49" s="221"/>
      <c r="K49" s="221"/>
      <c r="L49" s="222"/>
    </row>
    <row r="50" spans="1:12" ht="16.149999999999999" thickBot="1" x14ac:dyDescent="0.55000000000000004">
      <c r="A50" s="221"/>
      <c r="B50" s="222"/>
      <c r="C50" s="221"/>
      <c r="D50" s="221"/>
      <c r="E50" s="221"/>
      <c r="F50" s="221"/>
      <c r="G50" s="221"/>
      <c r="H50" s="221"/>
      <c r="I50" s="221"/>
      <c r="J50" s="221"/>
      <c r="K50" s="221"/>
      <c r="L50" s="222"/>
    </row>
    <row r="51" spans="1:12" ht="16.5" customHeight="1" thickBot="1" x14ac:dyDescent="0.55000000000000004">
      <c r="A51" s="221"/>
      <c r="B51" s="222"/>
      <c r="F51" s="249"/>
      <c r="G51" s="250" t="s">
        <v>206</v>
      </c>
      <c r="H51" s="251"/>
    </row>
    <row r="52" spans="1:12" ht="26.25" customHeight="1" thickBot="1" x14ac:dyDescent="0.55000000000000004">
      <c r="A52" s="221"/>
      <c r="B52" s="222"/>
      <c r="C52" s="395" t="s">
        <v>262</v>
      </c>
      <c r="D52" s="396"/>
      <c r="F52" s="252" t="s">
        <v>64</v>
      </c>
      <c r="G52" s="253" t="s">
        <v>239</v>
      </c>
      <c r="H52" s="254" t="s">
        <v>69</v>
      </c>
    </row>
    <row r="53" spans="1:12" ht="15.75" customHeight="1" thickBot="1" x14ac:dyDescent="0.55000000000000004">
      <c r="A53" s="221"/>
      <c r="B53" s="222"/>
      <c r="C53" s="410" t="s">
        <v>60</v>
      </c>
      <c r="D53" s="411"/>
      <c r="F53" s="248" t="s">
        <v>191</v>
      </c>
      <c r="G53" s="296">
        <f>'Q1'!G53</f>
        <v>0</v>
      </c>
      <c r="H53" s="218"/>
    </row>
    <row r="54" spans="1:12" ht="16.149999999999999" thickBot="1" x14ac:dyDescent="0.55000000000000004">
      <c r="A54" s="221"/>
      <c r="B54" s="222"/>
      <c r="C54" s="406">
        <f>'Q4 Expense Detail'!H81</f>
        <v>0</v>
      </c>
      <c r="D54" s="407"/>
      <c r="F54" s="223" t="s">
        <v>65</v>
      </c>
      <c r="G54" s="224">
        <f>'Q1'!G54</f>
        <v>0</v>
      </c>
      <c r="H54" s="219">
        <f>G53-G54</f>
        <v>0</v>
      </c>
    </row>
    <row r="55" spans="1:12" ht="15.75" x14ac:dyDescent="0.5">
      <c r="A55" s="221"/>
      <c r="B55" s="222"/>
      <c r="F55" s="225" t="s">
        <v>66</v>
      </c>
      <c r="G55" s="226">
        <f>'Q2'!G55</f>
        <v>0</v>
      </c>
      <c r="H55" s="219">
        <f>H54-G55</f>
        <v>0</v>
      </c>
    </row>
    <row r="56" spans="1:12" ht="15.75" x14ac:dyDescent="0.5">
      <c r="A56" s="221"/>
      <c r="B56" s="222"/>
      <c r="F56" s="225" t="s">
        <v>67</v>
      </c>
      <c r="G56" s="226">
        <f>'Q3'!G56</f>
        <v>0</v>
      </c>
      <c r="H56" s="219">
        <f>H55-G56</f>
        <v>0</v>
      </c>
      <c r="I56" s="221"/>
      <c r="J56" s="222"/>
    </row>
    <row r="57" spans="1:12" ht="15.75" customHeight="1" thickBot="1" x14ac:dyDescent="0.55000000000000004">
      <c r="A57" s="221"/>
      <c r="B57" s="222"/>
      <c r="F57" s="227" t="s">
        <v>68</v>
      </c>
      <c r="G57" s="228">
        <f>D32</f>
        <v>0</v>
      </c>
      <c r="H57" s="220">
        <f>H56-G57</f>
        <v>0</v>
      </c>
      <c r="I57" s="221"/>
      <c r="J57" s="222"/>
    </row>
    <row r="58" spans="1:12" ht="15.75" x14ac:dyDescent="0.5">
      <c r="A58" s="221"/>
      <c r="B58" s="222"/>
      <c r="C58" s="221"/>
      <c r="D58" s="221"/>
      <c r="E58" s="221"/>
      <c r="F58" s="221"/>
      <c r="G58" s="221"/>
      <c r="H58" s="221"/>
      <c r="I58" s="221"/>
      <c r="J58" s="221"/>
      <c r="K58" s="221"/>
      <c r="L58" s="222"/>
    </row>
    <row r="59" spans="1:12" ht="15.75" customHeight="1" x14ac:dyDescent="0.5">
      <c r="A59" s="221"/>
      <c r="B59" s="370" t="s">
        <v>207</v>
      </c>
      <c r="C59" s="371"/>
      <c r="D59" s="371"/>
      <c r="E59" s="372"/>
      <c r="F59" s="229"/>
      <c r="G59" s="222"/>
      <c r="H59" s="379" t="s">
        <v>208</v>
      </c>
      <c r="I59" s="380"/>
      <c r="J59" s="380"/>
      <c r="K59" s="381"/>
      <c r="L59" s="222"/>
    </row>
    <row r="60" spans="1:12" ht="15.75" x14ac:dyDescent="0.5">
      <c r="A60" s="221"/>
      <c r="B60" s="373"/>
      <c r="C60" s="374"/>
      <c r="D60" s="374"/>
      <c r="E60" s="375"/>
      <c r="F60" s="229"/>
      <c r="G60" s="222"/>
      <c r="H60" s="382"/>
      <c r="I60" s="383"/>
      <c r="J60" s="383"/>
      <c r="K60" s="384"/>
      <c r="L60" s="221"/>
    </row>
    <row r="61" spans="1:12" ht="15.75" x14ac:dyDescent="0.5">
      <c r="A61" s="221"/>
      <c r="B61" s="373"/>
      <c r="C61" s="374"/>
      <c r="D61" s="374"/>
      <c r="E61" s="375"/>
      <c r="F61" s="229"/>
      <c r="G61" s="222"/>
      <c r="H61" s="382"/>
      <c r="I61" s="383"/>
      <c r="J61" s="383"/>
      <c r="K61" s="384"/>
      <c r="L61" s="221"/>
    </row>
    <row r="62" spans="1:12" ht="15.75" x14ac:dyDescent="0.5">
      <c r="A62" s="221"/>
      <c r="B62" s="373"/>
      <c r="C62" s="374"/>
      <c r="D62" s="374"/>
      <c r="E62" s="375"/>
      <c r="F62" s="229"/>
      <c r="G62" s="222"/>
      <c r="H62" s="382"/>
      <c r="I62" s="383"/>
      <c r="J62" s="383"/>
      <c r="K62" s="384"/>
      <c r="L62" s="221"/>
    </row>
    <row r="63" spans="1:12" ht="15.75" x14ac:dyDescent="0.5">
      <c r="A63" s="221"/>
      <c r="B63" s="373"/>
      <c r="C63" s="374"/>
      <c r="D63" s="374"/>
      <c r="E63" s="375"/>
      <c r="F63" s="229"/>
      <c r="G63" s="222"/>
      <c r="H63" s="382"/>
      <c r="I63" s="383"/>
      <c r="J63" s="383"/>
      <c r="K63" s="384"/>
      <c r="L63" s="221"/>
    </row>
    <row r="64" spans="1:12" ht="15.75" x14ac:dyDescent="0.5">
      <c r="A64" s="221"/>
      <c r="B64" s="373"/>
      <c r="C64" s="374"/>
      <c r="D64" s="374"/>
      <c r="E64" s="375"/>
      <c r="F64" s="229"/>
      <c r="G64" s="222"/>
      <c r="H64" s="382"/>
      <c r="I64" s="383"/>
      <c r="J64" s="383"/>
      <c r="K64" s="384"/>
      <c r="L64" s="222"/>
    </row>
    <row r="65" spans="1:12" ht="15.75" x14ac:dyDescent="0.5">
      <c r="A65" s="221"/>
      <c r="B65" s="373"/>
      <c r="C65" s="374"/>
      <c r="D65" s="374"/>
      <c r="E65" s="375"/>
      <c r="F65" s="229"/>
      <c r="G65" s="222"/>
      <c r="H65" s="382"/>
      <c r="I65" s="383"/>
      <c r="J65" s="383"/>
      <c r="K65" s="384"/>
      <c r="L65" s="222"/>
    </row>
    <row r="66" spans="1:12" ht="15.75" x14ac:dyDescent="0.5">
      <c r="A66" s="221"/>
      <c r="B66" s="373"/>
      <c r="C66" s="374"/>
      <c r="D66" s="374"/>
      <c r="E66" s="375"/>
      <c r="F66" s="229"/>
      <c r="G66" s="222"/>
      <c r="H66" s="382"/>
      <c r="I66" s="383"/>
      <c r="J66" s="383"/>
      <c r="K66" s="384"/>
      <c r="L66" s="222"/>
    </row>
    <row r="67" spans="1:12" ht="15.75" x14ac:dyDescent="0.5">
      <c r="A67" s="221"/>
      <c r="B67" s="373"/>
      <c r="C67" s="374"/>
      <c r="D67" s="374"/>
      <c r="E67" s="375"/>
      <c r="F67" s="229"/>
      <c r="G67" s="222"/>
      <c r="H67" s="382"/>
      <c r="I67" s="383"/>
      <c r="J67" s="383"/>
      <c r="K67" s="384"/>
      <c r="L67" s="222"/>
    </row>
    <row r="68" spans="1:12" x14ac:dyDescent="0.45">
      <c r="A68" s="221"/>
      <c r="B68" s="376"/>
      <c r="C68" s="377"/>
      <c r="D68" s="377"/>
      <c r="E68" s="378"/>
      <c r="F68" s="229"/>
      <c r="G68" s="221"/>
      <c r="H68" s="385"/>
      <c r="I68" s="386"/>
      <c r="J68" s="386"/>
      <c r="K68" s="387"/>
      <c r="L68" s="221"/>
    </row>
    <row r="69" spans="1:12" x14ac:dyDescent="0.45">
      <c r="A69" s="221"/>
      <c r="B69" s="230" t="s">
        <v>139</v>
      </c>
      <c r="C69" s="231"/>
      <c r="D69" s="232" t="s">
        <v>0</v>
      </c>
      <c r="E69" s="233"/>
      <c r="F69" s="221"/>
      <c r="G69" s="221"/>
      <c r="H69" s="230" t="s">
        <v>139</v>
      </c>
      <c r="I69" s="231"/>
      <c r="J69" s="232" t="s">
        <v>0</v>
      </c>
      <c r="K69" s="233"/>
      <c r="L69" s="221"/>
    </row>
    <row r="70" spans="1:12" x14ac:dyDescent="0.45">
      <c r="A70" s="221"/>
      <c r="B70" s="221"/>
      <c r="C70" s="221"/>
      <c r="D70" s="234"/>
      <c r="E70" s="221"/>
      <c r="F70" s="221"/>
      <c r="G70" s="221"/>
      <c r="H70" s="221"/>
      <c r="I70" s="221"/>
      <c r="J70" s="234"/>
      <c r="K70" s="221"/>
      <c r="L70" s="221"/>
    </row>
    <row r="71" spans="1:12" x14ac:dyDescent="0.45">
      <c r="A71" s="221"/>
      <c r="B71" s="221"/>
      <c r="C71" s="235"/>
      <c r="D71" s="236"/>
      <c r="E71" s="236"/>
      <c r="F71" s="236"/>
      <c r="G71" s="236"/>
      <c r="H71" s="236"/>
      <c r="I71" s="236"/>
      <c r="J71" s="237"/>
      <c r="K71" s="221"/>
      <c r="L71" s="221"/>
    </row>
    <row r="72" spans="1:12" x14ac:dyDescent="0.45">
      <c r="A72" s="221"/>
      <c r="B72" s="221"/>
      <c r="C72" s="238" t="s">
        <v>209</v>
      </c>
      <c r="D72" s="399"/>
      <c r="E72" s="399"/>
      <c r="F72" s="399"/>
      <c r="G72" s="399"/>
      <c r="H72" s="239" t="s">
        <v>210</v>
      </c>
      <c r="I72" s="399"/>
      <c r="J72" s="400"/>
      <c r="K72" s="221"/>
      <c r="L72" s="221"/>
    </row>
    <row r="73" spans="1:12" x14ac:dyDescent="0.45">
      <c r="A73" s="221"/>
      <c r="B73" s="221"/>
      <c r="C73" s="230"/>
      <c r="D73" s="231" t="s">
        <v>62</v>
      </c>
      <c r="E73" s="231"/>
      <c r="F73" s="231"/>
      <c r="G73" s="231"/>
      <c r="H73" s="231"/>
      <c r="I73" s="231"/>
      <c r="J73" s="233"/>
      <c r="K73" s="221"/>
      <c r="L73" s="221"/>
    </row>
    <row r="74" spans="1:12" x14ac:dyDescent="0.45">
      <c r="A74" s="221"/>
      <c r="B74" s="221"/>
      <c r="C74" s="221"/>
      <c r="D74" s="221"/>
      <c r="E74" s="221"/>
      <c r="F74" s="221"/>
      <c r="G74" s="221"/>
      <c r="H74" s="221"/>
      <c r="I74" s="221"/>
      <c r="J74" s="221"/>
      <c r="K74" s="221"/>
      <c r="L74" s="221"/>
    </row>
    <row r="75" spans="1:12" ht="15.75" x14ac:dyDescent="0.5">
      <c r="A75" s="221"/>
      <c r="B75" s="221"/>
      <c r="C75" s="240"/>
      <c r="D75" s="241"/>
      <c r="E75" s="241"/>
      <c r="F75" s="241"/>
      <c r="G75" s="241"/>
      <c r="H75" s="241"/>
      <c r="I75" s="241"/>
      <c r="J75" s="242"/>
      <c r="K75" s="221"/>
      <c r="L75" s="221"/>
    </row>
    <row r="76" spans="1:12" ht="15.75" x14ac:dyDescent="0.5">
      <c r="A76" s="221"/>
      <c r="B76" s="221"/>
      <c r="C76" s="243" t="s">
        <v>211</v>
      </c>
      <c r="D76" s="244"/>
      <c r="E76" s="244"/>
      <c r="F76" s="244"/>
      <c r="G76" s="244"/>
      <c r="H76" s="245" t="s">
        <v>212</v>
      </c>
      <c r="I76" s="244"/>
      <c r="J76" s="246"/>
      <c r="K76" s="221"/>
      <c r="L76" s="221"/>
    </row>
    <row r="77" spans="1:12" ht="15.75" x14ac:dyDescent="0.5">
      <c r="A77" s="221"/>
      <c r="B77" s="221"/>
      <c r="C77" s="247"/>
      <c r="D77" s="231" t="s">
        <v>63</v>
      </c>
      <c r="E77" s="244"/>
      <c r="F77" s="244"/>
      <c r="G77" s="244"/>
      <c r="H77" s="244"/>
      <c r="I77" s="244"/>
      <c r="J77" s="246"/>
      <c r="K77" s="221"/>
      <c r="L77" s="221"/>
    </row>
    <row r="78" spans="1:12" x14ac:dyDescent="0.45">
      <c r="A78" s="221"/>
      <c r="B78" s="221"/>
      <c r="C78" s="221"/>
      <c r="D78" s="221"/>
      <c r="E78" s="221"/>
      <c r="F78" s="221"/>
      <c r="G78" s="221"/>
      <c r="H78" s="221"/>
      <c r="I78" s="221"/>
      <c r="J78" s="221"/>
      <c r="K78" s="221"/>
      <c r="L78" s="221"/>
    </row>
    <row r="79" spans="1:12" x14ac:dyDescent="0.45">
      <c r="A79" s="221"/>
      <c r="B79" s="221"/>
      <c r="C79" s="221"/>
      <c r="D79" s="221"/>
      <c r="E79" s="221"/>
      <c r="F79" s="221"/>
      <c r="G79" s="221"/>
      <c r="H79" s="221"/>
      <c r="I79" s="221"/>
      <c r="J79" s="221"/>
      <c r="K79" s="221"/>
      <c r="L79" s="221"/>
    </row>
  </sheetData>
  <protectedRanges>
    <protectedRange algorithmName="SHA-512" hashValue="gXWWTBIbTZd6acZ2Qj7Qsw6/IB/2IVWDpT+LDU5ygGhxz30OedFUMJPJzfGe+sEeQulyfQ24ypnGaKsgq+Pekw==" saltValue="UsMZKiJVlKG5lhQLJXZPwg==" spinCount="100000" sqref="J22:K22 D21:L21 D20:E20 F20:I20" name="Costs_2_1_1"/>
    <protectedRange algorithmName="SHA-512" hashValue="r/2vH3IMy2sTyj++NOJQLYet0k8kcVYaN63ergf2J3JgYhpMmXjzkQoLAUqyQahA0h1y5XSBPDM5BdhIfAxDYw==" saltValue="5kg7gjTQybwiLB0DQnyKdA==" spinCount="100000" sqref="C15:C18" name="Hours_2_1"/>
    <protectedRange algorithmName="SHA-512" hashValue="oy0h2xuW8fi5NgBITze/Jc5KBsZMLvIHy3+XAfFXbucKIZbuM2WRhGpd7FVqBMUY6/IV16g2gHrhesZ3tyEkmA==" saltValue="og28GdLo8FfDKgx4t8ebwg==" spinCount="100000" sqref="C44" name="Range4_2_1_1"/>
    <protectedRange algorithmName="SHA-512" hashValue="shxV++o4d/iImXso/dkFVbuA/vK3Y47WeIiazJh+0jC3A2r19VrqSxLxAClruJOssajaQXzzAuFAJenIAf82mA==" saltValue="Em9IbrZd/NgQExnDBpUoIA==" spinCount="100000" sqref="C44" name="ro 082011_2_1_1"/>
    <protectedRange algorithmName="SHA-512" hashValue="oy0h2xuW8fi5NgBITze/Jc5KBsZMLvIHy3+XAfFXbucKIZbuM2WRhGpd7FVqBMUY6/IV16g2gHrhesZ3tyEkmA==" saltValue="og28GdLo8FfDKgx4t8ebwg==" spinCount="100000" sqref="C49" name="Range4_2_1_1_1"/>
    <protectedRange algorithmName="SHA-512" hashValue="shxV++o4d/iImXso/dkFVbuA/vK3Y47WeIiazJh+0jC3A2r19VrqSxLxAClruJOssajaQXzzAuFAJenIAf82mA==" saltValue="Em9IbrZd/NgQExnDBpUoIA==" spinCount="100000" sqref="C49" name="ro 082011_2_1_1_1"/>
    <protectedRange algorithmName="SHA-512" hashValue="gXWWTBIbTZd6acZ2Qj7Qsw6/IB/2IVWDpT+LDU5ygGhxz30OedFUMJPJzfGe+sEeQulyfQ24ypnGaKsgq+Pekw==" saltValue="UsMZKiJVlKG5lhQLJXZPwg==" spinCount="100000" sqref="F19:H19" name="Costs_2_1_1_2"/>
    <protectedRange algorithmName="SHA-512" hashValue="gXWWTBIbTZd6acZ2Qj7Qsw6/IB/2IVWDpT+LDU5ygGhxz30OedFUMJPJzfGe+sEeQulyfQ24ypnGaKsgq+Pekw==" saltValue="UsMZKiJVlKG5lhQLJXZPwg==" spinCount="100000" sqref="D19:E19" name="Costs_2_1_1_1_2"/>
  </protectedRanges>
  <mergeCells count="27">
    <mergeCell ref="I7:L7"/>
    <mergeCell ref="A1:M1"/>
    <mergeCell ref="A2:M2"/>
    <mergeCell ref="A3:M3"/>
    <mergeCell ref="I5:L5"/>
    <mergeCell ref="I6:L6"/>
    <mergeCell ref="I8:L8"/>
    <mergeCell ref="I9:L9"/>
    <mergeCell ref="I10:L10"/>
    <mergeCell ref="I11:L11"/>
    <mergeCell ref="B13:B14"/>
    <mergeCell ref="C13:C14"/>
    <mergeCell ref="D13:F13"/>
    <mergeCell ref="J13:J14"/>
    <mergeCell ref="D72:G72"/>
    <mergeCell ref="I72:J72"/>
    <mergeCell ref="B22:B23"/>
    <mergeCell ref="C22:F22"/>
    <mergeCell ref="G22:J22"/>
    <mergeCell ref="B34:D34"/>
    <mergeCell ref="C41:I41"/>
    <mergeCell ref="B59:E68"/>
    <mergeCell ref="H59:K68"/>
    <mergeCell ref="C46:I46"/>
    <mergeCell ref="C52:D52"/>
    <mergeCell ref="C53:D53"/>
    <mergeCell ref="C54:D54"/>
  </mergeCells>
  <pageMargins left="0.7" right="0.7" top="0.75" bottom="0.75" header="0.3" footer="0.3"/>
  <pageSetup scale="7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8065" r:id="rId4" name="Check Box 1">
              <controlPr defaultSize="0" autoFill="0" autoLine="0" autoPict="0">
                <anchor moveWithCells="1">
                  <from>
                    <xdr:col>3</xdr:col>
                    <xdr:colOff>66675</xdr:colOff>
                    <xdr:row>8</xdr:row>
                    <xdr:rowOff>180975</xdr:rowOff>
                  </from>
                  <to>
                    <xdr:col>4</xdr:col>
                    <xdr:colOff>28575</xdr:colOff>
                    <xdr:row>10</xdr:row>
                    <xdr:rowOff>28575</xdr:rowOff>
                  </to>
                </anchor>
              </controlPr>
            </control>
          </mc:Choice>
        </mc:AlternateContent>
        <mc:AlternateContent xmlns:mc="http://schemas.openxmlformats.org/markup-compatibility/2006">
          <mc:Choice Requires="x14">
            <control shapeId="88066" r:id="rId5" name="Check Box 2">
              <controlPr defaultSize="0" autoFill="0" autoLine="0" autoPict="0">
                <anchor moveWithCells="1">
                  <from>
                    <xdr:col>3</xdr:col>
                    <xdr:colOff>66675</xdr:colOff>
                    <xdr:row>9</xdr:row>
                    <xdr:rowOff>180975</xdr:rowOff>
                  </from>
                  <to>
                    <xdr:col>3</xdr:col>
                    <xdr:colOff>914400</xdr:colOff>
                    <xdr:row>11</xdr:row>
                    <xdr:rowOff>47625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DB299226CA384A82B4638E98E42303" ma:contentTypeVersion="18" ma:contentTypeDescription="Create a new document." ma:contentTypeScope="" ma:versionID="70641e30619253c2b18d66ca622f9b6f">
  <xsd:schema xmlns:xsd="http://www.w3.org/2001/XMLSchema" xmlns:xs="http://www.w3.org/2001/XMLSchema" xmlns:p="http://schemas.microsoft.com/office/2006/metadata/properties" xmlns:ns2="8e4875f9-f83d-48b5-b620-ff6df41754c7" xmlns:ns3="1a550e70-8149-40a3-a160-694e95864625" targetNamespace="http://schemas.microsoft.com/office/2006/metadata/properties" ma:root="true" ma:fieldsID="39365fcd20198a3e1d5b58ecbf0ed3e1" ns2:_="" ns3:_="">
    <xsd:import namespace="8e4875f9-f83d-48b5-b620-ff6df41754c7"/>
    <xsd:import namespace="1a550e70-8149-40a3-a160-694e9586462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LengthInSeconds" minOccurs="0"/>
                <xsd:element ref="ns2:MediaServiceLocation"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4875f9-f83d-48b5-b620-ff6df41754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4f9919c-f6ec-4c2f-abbb-4f0a12656aa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a550e70-8149-40a3-a160-694e9586462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078c682-b63e-4bd7-ae0b-47aff7b6896e}" ma:internalName="TaxCatchAll" ma:showField="CatchAllData" ma:web="1a550e70-8149-40a3-a160-694e958646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9A2A0E-632D-4800-9FCA-0626F77A3DE0}"/>
</file>

<file path=customXml/itemProps2.xml><?xml version="1.0" encoding="utf-8"?>
<ds:datastoreItem xmlns:ds="http://schemas.openxmlformats.org/officeDocument/2006/customXml" ds:itemID="{648BF8C1-9A4F-45E6-A409-13A6225632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Instructions</vt:lpstr>
      <vt:lpstr>Calculator</vt:lpstr>
      <vt:lpstr>Q1</vt:lpstr>
      <vt:lpstr>Q1 Expense Detail</vt:lpstr>
      <vt:lpstr>Q2</vt:lpstr>
      <vt:lpstr>Q2 Expense Detail</vt:lpstr>
      <vt:lpstr>Q3</vt:lpstr>
      <vt:lpstr>Q3 Expense Detail</vt:lpstr>
      <vt:lpstr>Q4</vt:lpstr>
      <vt:lpstr>Q4 Expense Detail</vt:lpstr>
      <vt:lpstr>Rate Averages</vt:lpstr>
      <vt:lpstr>Fund Source Totals</vt:lpstr>
      <vt:lpstr>Funding Sources</vt:lpstr>
      <vt:lpstr>'Q1'!Print_Area</vt:lpstr>
      <vt:lpstr>'Q2'!Print_Area</vt:lpstr>
      <vt:lpstr>'Q3'!Print_Area</vt:lpstr>
      <vt:lpstr>'Q4'!Print_Area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Sonja Washburn</dc:creator>
  <cp:lastModifiedBy>Morris, Danielle@DSS</cp:lastModifiedBy>
  <cp:lastPrinted>2022-09-12T20:10:39Z</cp:lastPrinted>
  <dcterms:created xsi:type="dcterms:W3CDTF">2017-08-25T17:41:47Z</dcterms:created>
  <dcterms:modified xsi:type="dcterms:W3CDTF">2022-09-22T23:32:31Z</dcterms:modified>
</cp:coreProperties>
</file>